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F:\全国中学校駅伝大会(第27回～)\６取引関係\62業務委託\622ＪＴＢ\6221大会前\"/>
    </mc:Choice>
  </mc:AlternateContent>
  <xr:revisionPtr revIDLastSave="0" documentId="13_ncr:1_{D4EB5130-0AE3-4DF0-9DDA-537D9E126292}" xr6:coauthVersionLast="36" xr6:coauthVersionMax="47" xr10:uidLastSave="{00000000-0000-0000-0000-000000000000}"/>
  <bookViews>
    <workbookView xWindow="-120" yWindow="-120" windowWidth="20736" windowHeight="11160" activeTab="4" xr2:uid="{3DD9055A-8C34-48B6-836A-58401BB9F995}"/>
  </bookViews>
  <sheets>
    <sheet name="①申込基礎データ" sheetId="1" r:id="rId1"/>
    <sheet name="②宿泊者名簿" sheetId="4" r:id="rId2"/>
    <sheet name="③宿泊等申込書" sheetId="2" r:id="rId3"/>
    <sheet name="④宿泊者名簿 (保護者等)" sheetId="5" r:id="rId4"/>
    <sheet name="⑤宿泊等申込書 (保護者等)" sheetId="6" r:id="rId5"/>
  </sheets>
  <definedNames>
    <definedName name="_xlnm.Print_Area" localSheetId="1">②宿泊者名簿!$A$1:$AI$98</definedName>
    <definedName name="_xlnm.Print_Area" localSheetId="2">③宿泊等申込書!$A$2:$AI$54</definedName>
    <definedName name="_xlnm.Print_Area" localSheetId="3">'④宿泊者名簿 (保護者等)'!$B$1:$AJ$143</definedName>
    <definedName name="_xlnm.Print_Area" localSheetId="4">'⑤宿泊等申込書 (保護者等)'!$A$2:$AI$54</definedName>
    <definedName name="_xlnm.Print_Titles" localSheetId="1">②宿泊者名簿!$1:$7</definedName>
    <definedName name="_xlnm.Print_Titles" localSheetId="3">'④宿泊者名簿 (保護者等)'!$1:$7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B12" i="1" s="1"/>
  <c r="D1" i="1" l="1"/>
  <c r="W1" i="1" l="1"/>
  <c r="V1" i="1"/>
  <c r="U1" i="1"/>
  <c r="T1" i="1"/>
  <c r="T2" i="1"/>
  <c r="S1" i="1"/>
  <c r="S2" i="1"/>
  <c r="R1" i="1"/>
  <c r="R2" i="1"/>
  <c r="Q1" i="1"/>
  <c r="Q2" i="1"/>
  <c r="B41"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AM8" i="5"/>
  <c r="AM11" i="5"/>
  <c r="AM14" i="5"/>
  <c r="X4" i="1"/>
  <c r="Y4" i="1"/>
  <c r="Z4" i="1"/>
  <c r="AA4" i="1"/>
  <c r="AB4" i="1"/>
  <c r="AC4" i="1"/>
  <c r="W4" i="1"/>
  <c r="V4" i="1"/>
  <c r="U4" i="1"/>
  <c r="T4" i="1"/>
  <c r="S4" i="1"/>
  <c r="R4" i="1"/>
  <c r="Q4" i="1"/>
  <c r="P4" i="1"/>
  <c r="O4" i="1"/>
  <c r="N4" i="1"/>
  <c r="M4" i="1"/>
  <c r="B23" i="1"/>
  <c r="B24" i="1"/>
  <c r="B25" i="1"/>
  <c r="B26" i="1"/>
  <c r="B27" i="1"/>
  <c r="B28" i="1"/>
  <c r="B29" i="1"/>
  <c r="B30" i="1"/>
  <c r="B31" i="1"/>
  <c r="B32" i="1"/>
  <c r="B33" i="1"/>
  <c r="B34" i="1"/>
  <c r="B35" i="1"/>
  <c r="B36" i="1"/>
  <c r="B37" i="1"/>
  <c r="B38" i="1"/>
  <c r="B39" i="1"/>
  <c r="B40" i="1"/>
  <c r="AN53" i="4"/>
  <c r="AN56" i="4"/>
  <c r="AN50" i="4"/>
  <c r="AN47" i="4"/>
  <c r="AN44" i="4"/>
  <c r="AN41" i="4"/>
  <c r="AN8" i="4"/>
  <c r="AN11" i="4"/>
  <c r="AN14" i="4"/>
  <c r="AN17" i="4"/>
  <c r="AN20" i="4"/>
  <c r="AN23" i="4"/>
  <c r="AN26" i="4"/>
  <c r="AN29" i="4"/>
  <c r="AN32" i="4"/>
  <c r="AN35" i="4"/>
  <c r="AN38" i="4"/>
  <c r="AC3" i="1"/>
  <c r="AB3" i="1"/>
  <c r="AA3" i="1"/>
  <c r="Z3" i="1"/>
  <c r="Y3" i="1"/>
  <c r="X3" i="1"/>
  <c r="W3" i="1"/>
  <c r="V3" i="1"/>
  <c r="U3" i="1"/>
  <c r="T3" i="1"/>
  <c r="S3" i="1"/>
  <c r="R3" i="1"/>
  <c r="Q3" i="1"/>
  <c r="X2" i="1"/>
  <c r="Y2" i="1"/>
  <c r="Z2" i="1"/>
  <c r="AA2" i="1"/>
  <c r="AC2" i="1"/>
  <c r="AC1" i="1"/>
  <c r="AA1" i="1"/>
  <c r="Z1" i="1"/>
  <c r="Y1" i="1"/>
  <c r="X1" i="1"/>
  <c r="P3" i="1"/>
  <c r="O3" i="1"/>
  <c r="N3" i="1"/>
  <c r="M3" i="1"/>
  <c r="J3" i="1"/>
  <c r="J4" i="1" s="1"/>
  <c r="I3" i="1"/>
  <c r="I4" i="1" s="1"/>
  <c r="F9" i="2"/>
  <c r="K3" i="1" s="1"/>
  <c r="H3"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L41" i="1"/>
  <c r="K41" i="1"/>
  <c r="L40" i="1"/>
  <c r="K40" i="1"/>
  <c r="J40" i="1"/>
  <c r="L39" i="1"/>
  <c r="K39" i="1"/>
  <c r="J39" i="1"/>
  <c r="J38" i="1"/>
  <c r="J37" i="1"/>
  <c r="J36" i="1"/>
  <c r="J35" i="1"/>
  <c r="J33" i="1"/>
  <c r="J34" i="1"/>
  <c r="J29" i="1"/>
  <c r="J30" i="1"/>
  <c r="J31" i="1"/>
  <c r="J32" i="1"/>
  <c r="J23" i="1"/>
  <c r="J24" i="1"/>
  <c r="J25" i="1"/>
  <c r="J26" i="1"/>
  <c r="J27" i="1"/>
  <c r="J28" i="1"/>
  <c r="J15" i="1"/>
  <c r="J16" i="1"/>
  <c r="J17" i="1"/>
  <c r="J18" i="1"/>
  <c r="J19" i="1"/>
  <c r="J20" i="1"/>
  <c r="J21" i="1"/>
  <c r="J22"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L11" i="1"/>
  <c r="K11" i="1"/>
  <c r="AN95" i="4"/>
  <c r="AN92" i="4"/>
  <c r="AN89" i="4"/>
  <c r="AN86" i="4"/>
  <c r="AN83" i="4"/>
  <c r="AN80" i="4"/>
  <c r="AN77" i="4"/>
  <c r="AN74" i="4"/>
  <c r="AN71" i="4"/>
  <c r="AN68" i="4"/>
  <c r="AN65" i="4"/>
  <c r="AN62" i="4"/>
  <c r="AN59" i="4"/>
  <c r="AM140" i="5"/>
  <c r="AM137" i="5"/>
  <c r="AM134" i="5"/>
  <c r="AM131" i="5"/>
  <c r="AM128" i="5"/>
  <c r="AM125" i="5"/>
  <c r="AM122" i="5"/>
  <c r="AM119" i="5"/>
  <c r="AM116" i="5"/>
  <c r="AM113" i="5"/>
  <c r="AM110" i="5"/>
  <c r="AM107" i="5"/>
  <c r="AM104" i="5"/>
  <c r="AM101" i="5"/>
  <c r="AM98" i="5"/>
  <c r="AM95" i="5"/>
  <c r="AM92" i="5"/>
  <c r="AM89" i="5"/>
  <c r="AM86" i="5"/>
  <c r="AM83" i="5"/>
  <c r="AM80" i="5"/>
  <c r="AM77" i="5"/>
  <c r="AM74" i="5"/>
  <c r="AM71" i="5"/>
  <c r="AM68" i="5"/>
  <c r="AM65" i="5"/>
  <c r="AM62" i="5"/>
  <c r="AM59" i="5"/>
  <c r="AM56" i="5"/>
  <c r="AM53" i="5"/>
  <c r="AM50" i="5"/>
  <c r="AM47" i="5"/>
  <c r="AM44" i="5"/>
  <c r="H71" i="1"/>
  <c r="I71" i="1"/>
  <c r="J71" i="1"/>
  <c r="H72" i="1"/>
  <c r="I72" i="1"/>
  <c r="J72" i="1"/>
  <c r="H73" i="1"/>
  <c r="I73" i="1"/>
  <c r="J73" i="1"/>
  <c r="H74" i="1"/>
  <c r="I74" i="1"/>
  <c r="J74" i="1"/>
  <c r="H75" i="1"/>
  <c r="I75" i="1"/>
  <c r="J75" i="1"/>
  <c r="H76" i="1"/>
  <c r="I76" i="1"/>
  <c r="J76" i="1"/>
  <c r="H77" i="1"/>
  <c r="I77" i="1"/>
  <c r="J77" i="1"/>
  <c r="H78" i="1"/>
  <c r="I78" i="1"/>
  <c r="J78" i="1"/>
  <c r="H79" i="1"/>
  <c r="I79" i="1"/>
  <c r="J79" i="1"/>
  <c r="H80" i="1"/>
  <c r="I80" i="1"/>
  <c r="J80" i="1"/>
  <c r="H81" i="1"/>
  <c r="I81" i="1"/>
  <c r="J81" i="1"/>
  <c r="H82" i="1"/>
  <c r="I82" i="1"/>
  <c r="J82" i="1"/>
  <c r="H83" i="1"/>
  <c r="I83" i="1"/>
  <c r="J83" i="1"/>
  <c r="H84" i="1"/>
  <c r="I84" i="1"/>
  <c r="J84" i="1"/>
  <c r="H85" i="1"/>
  <c r="I85" i="1"/>
  <c r="J85"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57" i="1"/>
  <c r="I57" i="1"/>
  <c r="J57" i="1"/>
  <c r="H58" i="1"/>
  <c r="I58" i="1"/>
  <c r="J58" i="1"/>
  <c r="H59" i="1"/>
  <c r="I59" i="1"/>
  <c r="J59" i="1"/>
  <c r="H60" i="1"/>
  <c r="I60" i="1"/>
  <c r="J60" i="1"/>
  <c r="H61" i="1"/>
  <c r="I61" i="1"/>
  <c r="J61" i="1"/>
  <c r="H62" i="1"/>
  <c r="I62" i="1"/>
  <c r="J62" i="1"/>
  <c r="H63" i="1"/>
  <c r="I63" i="1"/>
  <c r="J63" i="1"/>
  <c r="H64" i="1"/>
  <c r="I64" i="1"/>
  <c r="J64" i="1"/>
  <c r="H65" i="1"/>
  <c r="I65" i="1"/>
  <c r="J65" i="1"/>
  <c r="H66" i="1"/>
  <c r="I66" i="1"/>
  <c r="J66" i="1"/>
  <c r="H67" i="1"/>
  <c r="I67" i="1"/>
  <c r="J67" i="1"/>
  <c r="H68" i="1"/>
  <c r="I68" i="1"/>
  <c r="J68" i="1"/>
  <c r="H69" i="1"/>
  <c r="I69" i="1"/>
  <c r="J69" i="1"/>
  <c r="H70" i="1"/>
  <c r="I70" i="1"/>
  <c r="J70" i="1"/>
  <c r="J41" i="1"/>
  <c r="I41" i="1"/>
  <c r="H41" i="1"/>
  <c r="H28" i="1"/>
  <c r="I28" i="1"/>
  <c r="H29" i="1"/>
  <c r="I29" i="1"/>
  <c r="H30" i="1"/>
  <c r="I30" i="1"/>
  <c r="H31" i="1"/>
  <c r="I31" i="1"/>
  <c r="H32" i="1"/>
  <c r="I32" i="1"/>
  <c r="H33" i="1"/>
  <c r="I33" i="1"/>
  <c r="H34" i="1"/>
  <c r="I34" i="1"/>
  <c r="H35" i="1"/>
  <c r="I35" i="1"/>
  <c r="H36" i="1"/>
  <c r="I36" i="1"/>
  <c r="H37" i="1"/>
  <c r="I37" i="1"/>
  <c r="H38" i="1"/>
  <c r="I38" i="1"/>
  <c r="H39" i="1"/>
  <c r="I39" i="1"/>
  <c r="H40" i="1"/>
  <c r="I40" i="1"/>
  <c r="H12" i="1"/>
  <c r="I12" i="1"/>
  <c r="J12" i="1"/>
  <c r="H13" i="1"/>
  <c r="I13" i="1"/>
  <c r="J13" i="1"/>
  <c r="H14" i="1"/>
  <c r="I14" i="1"/>
  <c r="J14" i="1"/>
  <c r="H15" i="1"/>
  <c r="I15" i="1"/>
  <c r="H16" i="1"/>
  <c r="I16" i="1"/>
  <c r="H17" i="1"/>
  <c r="I17" i="1"/>
  <c r="H18" i="1"/>
  <c r="I18" i="1"/>
  <c r="H19" i="1"/>
  <c r="I19" i="1"/>
  <c r="H20" i="1"/>
  <c r="I20" i="1"/>
  <c r="H21" i="1"/>
  <c r="I21" i="1"/>
  <c r="H22" i="1"/>
  <c r="I22" i="1"/>
  <c r="H23" i="1"/>
  <c r="I23" i="1"/>
  <c r="H24" i="1"/>
  <c r="I24" i="1"/>
  <c r="H25" i="1"/>
  <c r="I25" i="1"/>
  <c r="H26" i="1"/>
  <c r="I26" i="1"/>
  <c r="H27" i="1"/>
  <c r="I27" i="1"/>
  <c r="J11" i="1"/>
  <c r="I11" i="1"/>
  <c r="H11" i="1"/>
  <c r="I13" i="6"/>
  <c r="L13" i="6"/>
  <c r="H46" i="6" s="1"/>
  <c r="O13" i="6"/>
  <c r="H47" i="6" s="1"/>
  <c r="R13" i="6"/>
  <c r="V30" i="6" s="1"/>
  <c r="U13" i="6"/>
  <c r="F13" i="6"/>
  <c r="H44" i="6" s="1"/>
  <c r="AM17" i="5"/>
  <c r="AM20" i="5"/>
  <c r="AM23" i="5"/>
  <c r="AM26" i="5"/>
  <c r="AM29" i="5"/>
  <c r="AM32" i="5"/>
  <c r="AM35" i="5"/>
  <c r="AM38" i="5"/>
  <c r="AM41" i="5"/>
  <c r="H49" i="6"/>
  <c r="H45" i="6"/>
  <c r="AC30" i="6"/>
  <c r="O30" i="6"/>
  <c r="A30" i="6"/>
  <c r="X10" i="6"/>
  <c r="X9" i="6"/>
  <c r="F9" i="6"/>
  <c r="X8" i="6"/>
  <c r="K6" i="6"/>
  <c r="G6" i="6"/>
  <c r="F5" i="6"/>
  <c r="U4" i="6"/>
  <c r="AD4" i="6"/>
  <c r="F4" i="6"/>
  <c r="AE3" i="5"/>
  <c r="P3" i="5"/>
  <c r="G3" i="5"/>
  <c r="X10" i="2"/>
  <c r="AC30" i="2"/>
  <c r="V30" i="2"/>
  <c r="O30" i="2"/>
  <c r="H30" i="2"/>
  <c r="A30" i="2"/>
  <c r="F5" i="2"/>
  <c r="U4" i="2"/>
  <c r="AD4" i="2"/>
  <c r="O3" i="4"/>
  <c r="F3" i="4"/>
  <c r="AD3" i="4"/>
  <c r="G6" i="2"/>
  <c r="H48" i="2"/>
  <c r="H49" i="2"/>
  <c r="H47" i="2"/>
  <c r="H46" i="2"/>
  <c r="H44" i="2"/>
  <c r="H45" i="2"/>
  <c r="X9" i="2"/>
  <c r="X8" i="2"/>
  <c r="F4" i="2"/>
  <c r="K6" i="2"/>
  <c r="AM4" i="5" l="1"/>
  <c r="AN4" i="4"/>
  <c r="I19" i="2" s="1"/>
  <c r="F17" i="6"/>
  <c r="R17" i="6"/>
  <c r="O17" i="6"/>
  <c r="I17" i="6"/>
  <c r="U17" i="6"/>
  <c r="L17" i="6"/>
  <c r="U19" i="2"/>
  <c r="F19" i="2"/>
  <c r="L19" i="2"/>
  <c r="O19" i="2"/>
  <c r="H30" i="6"/>
  <c r="H48" i="6"/>
  <c r="B42" i="1"/>
  <c r="B43" i="1" s="1"/>
  <c r="R19" i="2" l="1"/>
  <c r="B44" i="1"/>
  <c r="B45" i="1"/>
  <c r="B46" i="1" s="1"/>
  <c r="B47" i="1" l="1"/>
  <c r="B48" i="1" l="1"/>
  <c r="B49" i="1" l="1"/>
  <c r="D24" i="5" s="1"/>
  <c r="N29" i="5" l="1"/>
  <c r="D99" i="5"/>
  <c r="L38" i="5"/>
  <c r="N80" i="5"/>
  <c r="D111" i="5"/>
  <c r="D90" i="5"/>
  <c r="L107" i="5"/>
  <c r="L86" i="5"/>
  <c r="AK86" i="5" s="1"/>
  <c r="D104" i="5"/>
  <c r="D51" i="5"/>
  <c r="B53" i="5" s="1"/>
  <c r="B56" i="5" s="1"/>
  <c r="B59" i="5" s="1"/>
  <c r="B62" i="5" s="1"/>
  <c r="B65" i="5" s="1"/>
  <c r="B68" i="5" s="1"/>
  <c r="B71" i="5" s="1"/>
  <c r="B74" i="5" s="1"/>
  <c r="B77" i="5" s="1"/>
  <c r="B80" i="5" s="1"/>
  <c r="B83" i="5" s="1"/>
  <c r="B86" i="5" s="1"/>
  <c r="B89" i="5" s="1"/>
  <c r="B92" i="5" s="1"/>
  <c r="B95" i="5" s="1"/>
  <c r="D89" i="5"/>
  <c r="L83" i="5"/>
  <c r="AL83" i="5" s="1"/>
  <c r="N86" i="5"/>
  <c r="N38" i="5"/>
  <c r="D42" i="5"/>
  <c r="L59" i="5"/>
  <c r="AL59" i="5" s="1"/>
  <c r="D77" i="5"/>
  <c r="N65" i="5"/>
  <c r="D38" i="5"/>
  <c r="L50" i="5"/>
  <c r="AL50" i="5" s="1"/>
  <c r="N20" i="5"/>
  <c r="N26" i="5"/>
  <c r="D20" i="5"/>
  <c r="D9" i="5"/>
  <c r="D11" i="5"/>
  <c r="N11" i="5"/>
  <c r="D114" i="5"/>
  <c r="N62" i="5"/>
  <c r="D129" i="5"/>
  <c r="D68" i="5"/>
  <c r="D87" i="5"/>
  <c r="D66" i="5"/>
  <c r="D140" i="5"/>
  <c r="L92" i="5"/>
  <c r="AK92" i="5" s="1"/>
  <c r="L14" i="5"/>
  <c r="D12" i="5"/>
  <c r="L20" i="5"/>
  <c r="N95" i="5"/>
  <c r="D29" i="5"/>
  <c r="D18" i="5"/>
  <c r="L29" i="5"/>
  <c r="D17" i="5"/>
  <c r="L8" i="5"/>
  <c r="N14" i="5"/>
  <c r="L74" i="5"/>
  <c r="AL74" i="5" s="1"/>
  <c r="D30" i="5"/>
  <c r="N77" i="5"/>
  <c r="N137" i="5"/>
  <c r="D102" i="5"/>
  <c r="L98" i="5"/>
  <c r="N122" i="5"/>
  <c r="L89" i="5"/>
  <c r="AL89" i="5" s="1"/>
  <c r="L35" i="5"/>
  <c r="AL35" i="5" s="1"/>
  <c r="D14" i="5"/>
  <c r="D8" i="5"/>
  <c r="N23" i="5"/>
  <c r="L26" i="5"/>
  <c r="D15" i="5"/>
  <c r="L11" i="5"/>
  <c r="N8" i="5"/>
  <c r="D26" i="5"/>
  <c r="N17" i="5"/>
  <c r="D21" i="5"/>
  <c r="L17" i="5"/>
  <c r="D27" i="5"/>
  <c r="L23" i="5"/>
  <c r="D23" i="5"/>
  <c r="AK35" i="5"/>
  <c r="AL92" i="5"/>
  <c r="L104" i="5"/>
  <c r="D44" i="5"/>
  <c r="L44" i="5"/>
  <c r="N56" i="5"/>
  <c r="D131" i="5"/>
  <c r="N35" i="5"/>
  <c r="L101" i="5"/>
  <c r="L122" i="5"/>
  <c r="N101" i="5"/>
  <c r="D86" i="5"/>
  <c r="D69" i="5"/>
  <c r="L110" i="5"/>
  <c r="D56" i="5"/>
  <c r="L113" i="5"/>
  <c r="D78" i="5"/>
  <c r="L116" i="5"/>
  <c r="D47" i="5"/>
  <c r="N44" i="5"/>
  <c r="D71" i="5"/>
  <c r="D32" i="5"/>
  <c r="L47" i="5"/>
  <c r="D50" i="5"/>
  <c r="N89" i="5"/>
  <c r="N47" i="5"/>
  <c r="D116" i="5"/>
  <c r="D33" i="5"/>
  <c r="N68" i="5"/>
  <c r="D57" i="5"/>
  <c r="N131" i="5"/>
  <c r="D107" i="5"/>
  <c r="D53" i="5"/>
  <c r="N98" i="5"/>
  <c r="N119" i="5"/>
  <c r="D125" i="5"/>
  <c r="L128" i="5"/>
  <c r="D108" i="5"/>
  <c r="N50" i="5"/>
  <c r="D54" i="5"/>
  <c r="D74" i="5"/>
  <c r="N59" i="5"/>
  <c r="D48" i="5"/>
  <c r="N128" i="5"/>
  <c r="N92" i="5"/>
  <c r="D39" i="5"/>
  <c r="D126" i="5"/>
  <c r="N32" i="5"/>
  <c r="L140" i="5"/>
  <c r="D120" i="5"/>
  <c r="D63" i="5"/>
  <c r="D135" i="5"/>
  <c r="D96" i="5"/>
  <c r="B98" i="5" s="1"/>
  <c r="B101" i="5" s="1"/>
  <c r="B104" i="5" s="1"/>
  <c r="B107" i="5" s="1"/>
  <c r="B110" i="5" s="1"/>
  <c r="B113" i="5" s="1"/>
  <c r="B116" i="5" s="1"/>
  <c r="B119" i="5" s="1"/>
  <c r="B122" i="5" s="1"/>
  <c r="B125" i="5" s="1"/>
  <c r="B128" i="5" s="1"/>
  <c r="B131" i="5" s="1"/>
  <c r="B134" i="5" s="1"/>
  <c r="B137" i="5" s="1"/>
  <c r="B140" i="5" s="1"/>
  <c r="D132" i="5"/>
  <c r="D59" i="5"/>
  <c r="D84" i="5"/>
  <c r="D72" i="5"/>
  <c r="L125" i="5"/>
  <c r="L77" i="5"/>
  <c r="L53" i="5"/>
  <c r="L137" i="5"/>
  <c r="N140" i="5"/>
  <c r="D137" i="5"/>
  <c r="N83" i="5"/>
  <c r="D36" i="5"/>
  <c r="D45" i="5"/>
  <c r="N53" i="5"/>
  <c r="L95" i="5"/>
  <c r="L56" i="5"/>
  <c r="D141" i="5"/>
  <c r="L68" i="5"/>
  <c r="L119" i="5"/>
  <c r="AL107" i="5"/>
  <c r="AK107" i="5"/>
  <c r="AL38" i="5"/>
  <c r="AK38" i="5"/>
  <c r="AL98" i="5"/>
  <c r="AK98" i="5"/>
  <c r="L41" i="5"/>
  <c r="L62" i="5"/>
  <c r="N110" i="5"/>
  <c r="N104" i="5"/>
  <c r="D117" i="5"/>
  <c r="D98" i="5"/>
  <c r="L134" i="5"/>
  <c r="D75" i="5"/>
  <c r="D138" i="5"/>
  <c r="N71" i="5"/>
  <c r="L71" i="5"/>
  <c r="D81" i="5"/>
  <c r="D105" i="5"/>
  <c r="D95" i="5"/>
  <c r="D101" i="5"/>
  <c r="D128" i="5"/>
  <c r="D65" i="5"/>
  <c r="N41" i="5"/>
  <c r="L131" i="5"/>
  <c r="L32" i="5"/>
  <c r="D113" i="5"/>
  <c r="L80" i="5"/>
  <c r="D134" i="5"/>
  <c r="D119" i="5"/>
  <c r="D92" i="5"/>
  <c r="D80" i="5"/>
  <c r="D122" i="5"/>
  <c r="N107" i="5"/>
  <c r="D83" i="5"/>
  <c r="D110" i="5"/>
  <c r="N116" i="5"/>
  <c r="D41" i="5"/>
  <c r="N74" i="5"/>
  <c r="D123" i="5"/>
  <c r="N134" i="5"/>
  <c r="D62" i="5"/>
  <c r="D93" i="5"/>
  <c r="L65" i="5"/>
  <c r="D35" i="5"/>
  <c r="N125" i="5"/>
  <c r="N113" i="5"/>
  <c r="D60" i="5"/>
  <c r="AK89" i="5" l="1"/>
  <c r="AL86" i="5"/>
  <c r="AK83" i="5"/>
  <c r="AK50" i="5"/>
  <c r="AK74" i="5"/>
  <c r="AK59" i="5"/>
  <c r="AL17" i="5"/>
  <c r="AK17" i="5"/>
  <c r="AK11" i="5"/>
  <c r="AL11" i="5"/>
  <c r="AK8" i="5"/>
  <c r="AL8" i="5"/>
  <c r="AL14" i="5"/>
  <c r="AK14" i="5"/>
  <c r="AL23" i="5"/>
  <c r="AK23" i="5"/>
  <c r="AK26" i="5"/>
  <c r="AL26" i="5"/>
  <c r="AL29" i="5"/>
  <c r="AK29" i="5"/>
  <c r="AK20" i="5"/>
  <c r="AL20" i="5"/>
  <c r="AL131" i="5"/>
  <c r="AK131" i="5"/>
  <c r="AL71" i="5"/>
  <c r="AK71" i="5"/>
  <c r="AL134" i="5"/>
  <c r="AK134" i="5"/>
  <c r="AK56" i="5"/>
  <c r="AL56" i="5"/>
  <c r="AL137" i="5"/>
  <c r="AK137" i="5"/>
  <c r="AL140" i="5"/>
  <c r="AK140" i="5"/>
  <c r="AL128" i="5"/>
  <c r="AK128" i="5"/>
  <c r="AL101" i="5"/>
  <c r="AK101" i="5"/>
  <c r="AK44" i="5"/>
  <c r="AL44" i="5"/>
  <c r="AK65" i="5"/>
  <c r="AL65" i="5"/>
  <c r="AK80" i="5"/>
  <c r="AL80" i="5"/>
  <c r="AL62" i="5"/>
  <c r="AK62" i="5"/>
  <c r="AL119" i="5"/>
  <c r="AK119" i="5"/>
  <c r="AL95" i="5"/>
  <c r="AK95" i="5"/>
  <c r="AK53" i="5"/>
  <c r="AL53" i="5"/>
  <c r="AL113" i="5"/>
  <c r="AK113" i="5"/>
  <c r="AL41" i="5"/>
  <c r="AK41" i="5"/>
  <c r="AK68" i="5"/>
  <c r="AL68" i="5"/>
  <c r="AK77" i="5"/>
  <c r="AL77" i="5"/>
  <c r="AL47" i="5"/>
  <c r="AK47" i="5"/>
  <c r="AL104" i="5"/>
  <c r="AK104" i="5"/>
  <c r="AK32" i="5"/>
  <c r="AL32" i="5"/>
  <c r="AL125" i="5"/>
  <c r="AK125" i="5"/>
  <c r="AL116" i="5"/>
  <c r="AK116" i="5"/>
  <c r="AL110" i="5"/>
  <c r="AK110" i="5"/>
  <c r="AL122" i="5"/>
  <c r="AK122" i="5"/>
  <c r="AK4" i="5" l="1"/>
  <c r="AL4" i="5"/>
  <c r="O16" i="6" l="1"/>
  <c r="L16" i="6"/>
  <c r="I16" i="6"/>
  <c r="U16" i="6"/>
  <c r="F16" i="6"/>
  <c r="R16" i="6"/>
  <c r="I15" i="6"/>
  <c r="I18" i="6" s="1"/>
  <c r="L15" i="6"/>
  <c r="O15" i="6"/>
  <c r="O18" i="6" s="1"/>
  <c r="R15" i="6"/>
  <c r="U15" i="6"/>
  <c r="F15" i="6"/>
  <c r="F18" i="6" l="1"/>
  <c r="U18" i="6"/>
  <c r="L18" i="6"/>
  <c r="L4" i="1" s="1"/>
  <c r="H4" i="1" s="1"/>
  <c r="R18" i="6"/>
  <c r="B13" i="1"/>
  <c r="B14" i="1" l="1"/>
  <c r="B15" i="1" s="1"/>
  <c r="M11" i="4" l="1"/>
  <c r="C12" i="4"/>
  <c r="C11" i="4"/>
  <c r="K11" i="4"/>
  <c r="B16" i="1"/>
  <c r="C15" i="4" s="1"/>
  <c r="K14" i="4" l="1"/>
  <c r="AL14" i="4" s="1"/>
  <c r="C14" i="4"/>
  <c r="M14" i="4"/>
  <c r="AM11" i="4"/>
  <c r="AK11" i="4"/>
  <c r="AJ11" i="4"/>
  <c r="AL11" i="4"/>
  <c r="AK14" i="4"/>
  <c r="B17" i="1"/>
  <c r="C17" i="4" s="1"/>
  <c r="AM14" i="4" l="1"/>
  <c r="C18" i="4"/>
  <c r="AJ14" i="4"/>
  <c r="M17" i="4"/>
  <c r="K17" i="4"/>
  <c r="B18" i="1"/>
  <c r="AJ17" i="4" l="1"/>
  <c r="AM17" i="4"/>
  <c r="AL17" i="4"/>
  <c r="AK17" i="4"/>
  <c r="B19" i="1"/>
  <c r="B20" i="1" l="1"/>
  <c r="B21" i="1"/>
  <c r="B22" i="1" l="1"/>
  <c r="M20" i="4" s="1"/>
  <c r="C29" i="4" l="1"/>
  <c r="C27" i="4"/>
  <c r="C23" i="4"/>
  <c r="C24" i="4"/>
  <c r="M29" i="4"/>
  <c r="K26" i="4"/>
  <c r="AL26" i="4" s="1"/>
  <c r="K38" i="4"/>
  <c r="K23" i="4"/>
  <c r="C21" i="4"/>
  <c r="C30" i="4"/>
  <c r="K20" i="4"/>
  <c r="C20" i="4"/>
  <c r="C26" i="4"/>
  <c r="K29" i="4"/>
  <c r="AK29" i="4" s="1"/>
  <c r="M23" i="4"/>
  <c r="M26" i="4"/>
  <c r="AJ26" i="4"/>
  <c r="K35" i="4"/>
  <c r="AL35" i="4" s="1"/>
  <c r="C32" i="4"/>
  <c r="AM26" i="4"/>
  <c r="C33" i="4"/>
  <c r="AM29" i="4"/>
  <c r="M32" i="4"/>
  <c r="K32" i="4"/>
  <c r="C39" i="4"/>
  <c r="C36" i="4"/>
  <c r="C35" i="4"/>
  <c r="M35" i="4"/>
  <c r="C38" i="4"/>
  <c r="C41" i="4"/>
  <c r="M41" i="4"/>
  <c r="C48" i="4"/>
  <c r="AJ38" i="4"/>
  <c r="AM38" i="4"/>
  <c r="AL38" i="4"/>
  <c r="AK38" i="4"/>
  <c r="M47" i="4"/>
  <c r="M38" i="4"/>
  <c r="K47" i="4"/>
  <c r="K50" i="4"/>
  <c r="M44" i="4"/>
  <c r="M50" i="4"/>
  <c r="C45" i="4"/>
  <c r="C50" i="4"/>
  <c r="C51" i="4"/>
  <c r="M8" i="4"/>
  <c r="K8" i="4"/>
  <c r="C47" i="4"/>
  <c r="C42" i="4"/>
  <c r="C8" i="4"/>
  <c r="A53" i="4"/>
  <c r="C9" i="4"/>
  <c r="K41" i="4"/>
  <c r="AM35" i="4"/>
  <c r="AK35" i="4"/>
  <c r="K44" i="4"/>
  <c r="C44" i="4"/>
  <c r="AK26" i="4" l="1"/>
  <c r="AJ23" i="4"/>
  <c r="AL23" i="4"/>
  <c r="AM23" i="4"/>
  <c r="AK23" i="4"/>
  <c r="AL29" i="4"/>
  <c r="AJ29" i="4"/>
  <c r="AM20" i="4"/>
  <c r="AL20" i="4"/>
  <c r="AK20" i="4"/>
  <c r="AJ20" i="4"/>
  <c r="AJ35" i="4"/>
  <c r="AL32" i="4"/>
  <c r="AJ32" i="4"/>
  <c r="AM32" i="4"/>
  <c r="AK32" i="4"/>
  <c r="C54" i="4"/>
  <c r="K53" i="4"/>
  <c r="C53" i="4"/>
  <c r="A56" i="4"/>
  <c r="M53" i="4"/>
  <c r="AL8" i="4"/>
  <c r="AJ8" i="4"/>
  <c r="AK8" i="4"/>
  <c r="AM8" i="4"/>
  <c r="AL47" i="4"/>
  <c r="AJ47" i="4"/>
  <c r="AK47" i="4"/>
  <c r="AM47" i="4"/>
  <c r="AM50" i="4"/>
  <c r="AK50" i="4"/>
  <c r="AL50" i="4"/>
  <c r="AJ50" i="4"/>
  <c r="AJ44" i="4"/>
  <c r="AM44" i="4"/>
  <c r="AL44" i="4"/>
  <c r="AK44" i="4"/>
  <c r="AK41" i="4"/>
  <c r="AJ41" i="4"/>
  <c r="AM41" i="4"/>
  <c r="AL41" i="4"/>
  <c r="C57" i="4" l="1"/>
  <c r="K56" i="4"/>
  <c r="C56" i="4"/>
  <c r="M56" i="4"/>
  <c r="A59" i="4"/>
  <c r="AK53" i="4"/>
  <c r="AM53" i="4"/>
  <c r="AL53" i="4"/>
  <c r="AJ53" i="4"/>
  <c r="AJ56" i="4" l="1"/>
  <c r="AM56" i="4"/>
  <c r="AL56" i="4"/>
  <c r="AK56" i="4"/>
  <c r="C60" i="4"/>
  <c r="A62" i="4"/>
  <c r="C59" i="4"/>
  <c r="K59" i="4"/>
  <c r="M59" i="4"/>
  <c r="AK59" i="4" l="1"/>
  <c r="AJ59" i="4"/>
  <c r="AM59" i="4"/>
  <c r="AL59" i="4"/>
  <c r="C63" i="4"/>
  <c r="C62" i="4"/>
  <c r="A65" i="4"/>
  <c r="K62" i="4"/>
  <c r="M62" i="4"/>
  <c r="M65" i="4" l="1"/>
  <c r="K65" i="4"/>
  <c r="C66" i="4"/>
  <c r="C65" i="4"/>
  <c r="A68" i="4"/>
  <c r="AM62" i="4"/>
  <c r="AJ62" i="4"/>
  <c r="AK62" i="4"/>
  <c r="AL62" i="4"/>
  <c r="AM65" i="4" l="1"/>
  <c r="AJ65" i="4"/>
  <c r="AL65" i="4"/>
  <c r="AK65" i="4"/>
  <c r="M68" i="4"/>
  <c r="K68" i="4"/>
  <c r="C69" i="4"/>
  <c r="C68" i="4"/>
  <c r="A71" i="4"/>
  <c r="AL68" i="4" l="1"/>
  <c r="AK68" i="4"/>
  <c r="AM68" i="4"/>
  <c r="AJ68" i="4"/>
  <c r="C72" i="4"/>
  <c r="A74" i="4"/>
  <c r="M71" i="4"/>
  <c r="K71" i="4"/>
  <c r="C71" i="4"/>
  <c r="AK71" i="4" l="1"/>
  <c r="AM71" i="4"/>
  <c r="AL71" i="4"/>
  <c r="AJ71" i="4"/>
  <c r="M74" i="4"/>
  <c r="C75" i="4"/>
  <c r="A77" i="4"/>
  <c r="K74" i="4"/>
  <c r="C74" i="4"/>
  <c r="AK74" i="4" l="1"/>
  <c r="AJ74" i="4"/>
  <c r="AL74" i="4"/>
  <c r="AM74" i="4"/>
  <c r="C77" i="4"/>
  <c r="M77" i="4"/>
  <c r="K77" i="4"/>
  <c r="C78" i="4"/>
  <c r="A80" i="4"/>
  <c r="AJ77" i="4" l="1"/>
  <c r="AL77" i="4"/>
  <c r="AM77" i="4"/>
  <c r="AK77" i="4"/>
  <c r="M80" i="4"/>
  <c r="C81" i="4"/>
  <c r="K80" i="4"/>
  <c r="C80" i="4"/>
  <c r="A83" i="4"/>
  <c r="AL80" i="4" l="1"/>
  <c r="AM80" i="4"/>
  <c r="AK80" i="4"/>
  <c r="AJ80" i="4"/>
  <c r="C83" i="4"/>
  <c r="A86" i="4"/>
  <c r="M83" i="4"/>
  <c r="K83" i="4"/>
  <c r="C84" i="4"/>
  <c r="AJ83" i="4" l="1"/>
  <c r="AM83" i="4"/>
  <c r="AL83" i="4"/>
  <c r="AK83" i="4"/>
  <c r="C87" i="4"/>
  <c r="C86" i="4"/>
  <c r="A89" i="4"/>
  <c r="K86" i="4"/>
  <c r="M86" i="4"/>
  <c r="C89" i="4" l="1"/>
  <c r="K89" i="4"/>
  <c r="M89" i="4"/>
  <c r="C90" i="4"/>
  <c r="A92" i="4"/>
  <c r="AK86" i="4"/>
  <c r="AM86" i="4"/>
  <c r="AL86" i="4"/>
  <c r="AJ86" i="4"/>
  <c r="M92" i="4" l="1"/>
  <c r="K92" i="4"/>
  <c r="C93" i="4"/>
  <c r="C92" i="4"/>
  <c r="A95" i="4"/>
  <c r="AK89" i="4"/>
  <c r="AM89" i="4"/>
  <c r="AL89" i="4"/>
  <c r="AJ89" i="4"/>
  <c r="AL92" i="4" l="1"/>
  <c r="AK92" i="4"/>
  <c r="AJ92" i="4"/>
  <c r="AM92" i="4"/>
  <c r="C95" i="4"/>
  <c r="K95" i="4"/>
  <c r="C96" i="4"/>
  <c r="M95" i="4"/>
  <c r="AM95" i="4" l="1"/>
  <c r="AM4" i="4" s="1"/>
  <c r="AK95" i="4"/>
  <c r="AK4" i="4" s="1"/>
  <c r="AL95" i="4"/>
  <c r="AL4" i="4" s="1"/>
  <c r="AJ95" i="4"/>
  <c r="AJ4" i="4" s="1"/>
  <c r="U17" i="2" l="1"/>
  <c r="F17" i="2"/>
  <c r="R17" i="2"/>
  <c r="L17" i="2"/>
  <c r="O17" i="2"/>
  <c r="I17" i="2"/>
  <c r="O15" i="2"/>
  <c r="I15" i="2"/>
  <c r="F15" i="2"/>
  <c r="U15" i="2"/>
  <c r="L15" i="2"/>
  <c r="R15" i="2"/>
  <c r="I16" i="2"/>
  <c r="O16" i="2"/>
  <c r="U16" i="2"/>
  <c r="R16" i="2"/>
  <c r="L16" i="2"/>
  <c r="F16" i="2"/>
  <c r="I18" i="2"/>
  <c r="R18" i="2"/>
  <c r="U18" i="2"/>
  <c r="L18" i="2"/>
  <c r="F18" i="2"/>
  <c r="O18" i="2"/>
  <c r="R20" i="2" l="1"/>
  <c r="L20" i="2"/>
  <c r="I20" i="2"/>
  <c r="O20" i="2"/>
  <c r="U20" i="2"/>
  <c r="F20" i="2"/>
  <c r="L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福知敬高</author>
    <author>全中駅伝事務局</author>
  </authors>
  <commentList>
    <comment ref="C2" authorId="0" shapeId="0" xr:uid="{5448767B-A7C5-48C9-A6D8-754EE6A7CB10}">
      <text>
        <r>
          <rPr>
            <b/>
            <sz val="9"/>
            <color indexed="81"/>
            <rFont val="MS P ゴシック"/>
            <family val="3"/>
            <charset val="128"/>
          </rPr>
          <t>大会申込ファイルの
データ入力シート下方にある太枠範囲をコピー後
この黄枠範囲で「値を選択して貼り付け」すれば
②以降のシートにデータが反映されます
※黄枠、黒の実罫線枠内のみセルロック解除して
います。他のセルには入力等の操作できません。
「値を選択して貼り付け」：
「Ctrl」＋「Alt」＋「V」→「V」→「Enter」
なお罫線枠の内容は
このシートのみ入力可能に設定し、②または④のシートに反映します。ただし、セルの移動操作はしないでください。誤作動の原因となります。同様の操作はコピー＆ペーストで可能です。</t>
        </r>
      </text>
    </comment>
    <comment ref="D11" authorId="1" shapeId="0" xr:uid="{40A7D7EA-00FF-4D36-9E66-79C01733ED19}">
      <text>
        <r>
          <rPr>
            <b/>
            <sz val="9"/>
            <color indexed="81"/>
            <rFont val="MS P ゴシック"/>
            <family val="3"/>
            <charset val="128"/>
          </rPr>
          <t>男女共出場で兼任している場合、どちらかでは消去し、フリガナ欄に男女兼任としてください。</t>
        </r>
      </text>
    </comment>
    <comment ref="D12" authorId="1" shapeId="0" xr:uid="{48B9BA91-B93F-46B2-ABC8-7C88ECE04452}">
      <text>
        <r>
          <rPr>
            <b/>
            <sz val="9"/>
            <color indexed="81"/>
            <rFont val="MS P ゴシック"/>
            <family val="3"/>
            <charset val="128"/>
          </rPr>
          <t>男女共出場で兼任している場合、どちらかでは消去し、フリガナ欄に男女兼任としてください。</t>
        </r>
      </text>
    </comment>
    <comment ref="D13" authorId="1" shapeId="0" xr:uid="{632CE344-D30D-46F0-B785-67992CE6096F}">
      <text>
        <r>
          <rPr>
            <b/>
            <sz val="9"/>
            <color indexed="81"/>
            <rFont val="MS P ゴシック"/>
            <family val="3"/>
            <charset val="128"/>
          </rPr>
          <t>男女共出場で兼任している場合、どちらかでは消去し、フリガナ欄に男女兼任としてください。</t>
        </r>
      </text>
    </comment>
    <comment ref="C41" authorId="0" shapeId="0" xr:uid="{C2411A82-5643-408A-9F74-E450882E6481}">
      <text>
        <r>
          <rPr>
            <sz val="9"/>
            <color indexed="81"/>
            <rFont val="MS P ゴシック"/>
            <family val="3"/>
            <charset val="128"/>
          </rPr>
          <t>エントリー選手の家族用として使用できます。
複数人宿泊希望の場合は
コピーして罫線枠内に人数分「値を選択して貼り付け」してください。
希望なしの場合は、そのまま消去してください。</t>
        </r>
      </text>
    </comment>
  </commentList>
</comments>
</file>

<file path=xl/sharedStrings.xml><?xml version="1.0" encoding="utf-8"?>
<sst xmlns="http://schemas.openxmlformats.org/spreadsheetml/2006/main" count="294" uniqueCount="103">
  <si>
    <t>学校名</t>
    <rPh sb="0" eb="3">
      <t>ガッコウメイ</t>
    </rPh>
    <phoneticPr fontId="1"/>
  </si>
  <si>
    <t>学校所在地
（書類送付先）</t>
    <rPh sb="0" eb="2">
      <t>ガッコウ</t>
    </rPh>
    <rPh sb="2" eb="5">
      <t>ショザイチ</t>
    </rPh>
    <rPh sb="7" eb="9">
      <t>ショルイ</t>
    </rPh>
    <rPh sb="9" eb="11">
      <t>ソウフ</t>
    </rPh>
    <rPh sb="11" eb="12">
      <t>サキ</t>
    </rPh>
    <phoneticPr fontId="1"/>
  </si>
  <si>
    <t>申込責任者名</t>
    <rPh sb="0" eb="5">
      <t>モウシコミセキニンシャ</t>
    </rPh>
    <rPh sb="5" eb="6">
      <t>メイ</t>
    </rPh>
    <phoneticPr fontId="1"/>
  </si>
  <si>
    <t>宿泊申込</t>
    <rPh sb="0" eb="2">
      <t>シュクハク</t>
    </rPh>
    <rPh sb="2" eb="4">
      <t>モウシコミ</t>
    </rPh>
    <phoneticPr fontId="1"/>
  </si>
  <si>
    <t>区分</t>
    <rPh sb="0" eb="2">
      <t>クブン</t>
    </rPh>
    <phoneticPr fontId="1"/>
  </si>
  <si>
    <t>性別</t>
    <rPh sb="0" eb="2">
      <t>セイベツ</t>
    </rPh>
    <phoneticPr fontId="1"/>
  </si>
  <si>
    <t>選手・生徒</t>
    <rPh sb="0" eb="2">
      <t>センシュ</t>
    </rPh>
    <rPh sb="3" eb="5">
      <t>セイト</t>
    </rPh>
    <phoneticPr fontId="1"/>
  </si>
  <si>
    <t>バス乗務員</t>
    <rPh sb="2" eb="5">
      <t>ジョウムイン</t>
    </rPh>
    <phoneticPr fontId="1"/>
  </si>
  <si>
    <t>合計</t>
    <rPh sb="0" eb="2">
      <t>ゴウケイ</t>
    </rPh>
    <phoneticPr fontId="1"/>
  </si>
  <si>
    <t>備考欄</t>
    <rPh sb="0" eb="2">
      <t>ビコウ</t>
    </rPh>
    <rPh sb="2" eb="3">
      <t>ラン</t>
    </rPh>
    <phoneticPr fontId="1"/>
  </si>
  <si>
    <t>男</t>
    <rPh sb="0" eb="1">
      <t>ダン</t>
    </rPh>
    <phoneticPr fontId="1"/>
  </si>
  <si>
    <t>女</t>
    <rPh sb="0" eb="1">
      <t>オンナ</t>
    </rPh>
    <phoneticPr fontId="1"/>
  </si>
  <si>
    <t>監督
引率</t>
    <rPh sb="0" eb="2">
      <t>カントク</t>
    </rPh>
    <rPh sb="3" eb="5">
      <t>インソツ</t>
    </rPh>
    <phoneticPr fontId="1"/>
  </si>
  <si>
    <t>選手
生徒</t>
    <rPh sb="0" eb="2">
      <t>センシュ</t>
    </rPh>
    <rPh sb="3" eb="5">
      <t>セイト</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</si>
  <si>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</si>
  <si>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</si>
  <si>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</si>
  <si>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</si>
  <si>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</si>
  <si>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(日)</t>
    <rPh sb="1" eb="2">
      <t>ニチ</t>
    </rPh>
    <phoneticPr fontId="1"/>
  </si>
  <si>
    <t>電話番号</t>
    <rPh sb="0" eb="4">
      <t>デンワバンゴウ</t>
    </rPh>
    <phoneticPr fontId="1"/>
  </si>
  <si>
    <t>FAX番号</t>
    <rPh sb="3" eb="5">
      <t>バンゴウ</t>
    </rPh>
    <phoneticPr fontId="1"/>
  </si>
  <si>
    <t>携帯電話番号</t>
    <rPh sb="0" eb="4">
      <t>ケイタイデンワ</t>
    </rPh>
    <rPh sb="4" eb="6">
      <t>バンゴウ</t>
    </rPh>
    <phoneticPr fontId="1"/>
  </si>
  <si>
    <t>地区番号</t>
    <rPh sb="0" eb="2">
      <t>チク</t>
    </rPh>
    <rPh sb="2" eb="4">
      <t>バンゴウ</t>
    </rPh>
    <phoneticPr fontId="1"/>
  </si>
  <si>
    <t>希望宿泊代金</t>
    <rPh sb="0" eb="2">
      <t>キボウ</t>
    </rPh>
    <rPh sb="2" eb="4">
      <t>シュクハク</t>
    </rPh>
    <rPh sb="4" eb="6">
      <t>ダイキン</t>
    </rPh>
    <phoneticPr fontId="1"/>
  </si>
  <si>
    <t>希望食事条件</t>
    <rPh sb="0" eb="2">
      <t>キボウ</t>
    </rPh>
    <rPh sb="2" eb="4">
      <t>ショクジ</t>
    </rPh>
    <rPh sb="4" eb="6">
      <t>ジョウケン</t>
    </rPh>
    <phoneticPr fontId="1"/>
  </si>
  <si>
    <t>7,600円～8,499円</t>
    <rPh sb="1" eb="6">
      <t>６００エン</t>
    </rPh>
    <rPh sb="8" eb="13">
      <t>４９９エン</t>
    </rPh>
    <phoneticPr fontId="1"/>
  </si>
  <si>
    <t>8,500円～9,999円</t>
    <rPh sb="5" eb="6">
      <t>エン</t>
    </rPh>
    <phoneticPr fontId="1"/>
  </si>
  <si>
    <t>食事なし</t>
    <rPh sb="0" eb="2">
      <t>ショクジ</t>
    </rPh>
    <phoneticPr fontId="1"/>
  </si>
  <si>
    <t>朝食付き希望</t>
    <rPh sb="0" eb="2">
      <t>チョウショク</t>
    </rPh>
    <rPh sb="2" eb="3">
      <t>ツ</t>
    </rPh>
    <rPh sb="4" eb="6">
      <t>キボウ</t>
    </rPh>
    <phoneticPr fontId="1"/>
  </si>
  <si>
    <t>2食付き希望</t>
    <rPh sb="1" eb="2">
      <t>ショク</t>
    </rPh>
    <rPh sb="2" eb="3">
      <t>ツ</t>
    </rPh>
    <rPh sb="4" eb="6">
      <t>キボウ</t>
    </rPh>
    <phoneticPr fontId="1"/>
  </si>
  <si>
    <t>昼食弁当申込</t>
    <rPh sb="0" eb="2">
      <t>チュウショク</t>
    </rPh>
    <rPh sb="2" eb="4">
      <t>ベントウ</t>
    </rPh>
    <rPh sb="4" eb="6">
      <t>モウシコミ</t>
    </rPh>
    <phoneticPr fontId="1"/>
  </si>
  <si>
    <t>12/14</t>
    <phoneticPr fontId="1"/>
  </si>
  <si>
    <t>12/15</t>
  </si>
  <si>
    <t>12/16</t>
  </si>
  <si>
    <t>12/17</t>
  </si>
  <si>
    <t>12/18</t>
  </si>
  <si>
    <t>12/19</t>
  </si>
  <si>
    <t>来県調査（貸切バスの駐車場確保に利用いたします）</t>
    <rPh sb="0" eb="2">
      <t>ライケン</t>
    </rPh>
    <rPh sb="2" eb="4">
      <t>チョウサ</t>
    </rPh>
    <rPh sb="5" eb="7">
      <t>カシキリ</t>
    </rPh>
    <rPh sb="10" eb="13">
      <t>チュウシャジョウ</t>
    </rPh>
    <rPh sb="13" eb="15">
      <t>カクホ</t>
    </rPh>
    <rPh sb="16" eb="18">
      <t>リヨウ</t>
    </rPh>
    <phoneticPr fontId="1"/>
  </si>
  <si>
    <t>航空機</t>
    <rPh sb="0" eb="3">
      <t>コウクウキ</t>
    </rPh>
    <phoneticPr fontId="1"/>
  </si>
  <si>
    <t>ＪＲ</t>
    <phoneticPr fontId="1"/>
  </si>
  <si>
    <t>貸切バス</t>
    <rPh sb="0" eb="2">
      <t>カシキリ</t>
    </rPh>
    <phoneticPr fontId="1"/>
  </si>
  <si>
    <t>レンタカー</t>
    <phoneticPr fontId="1"/>
  </si>
  <si>
    <t>自家用車</t>
    <rPh sb="0" eb="4">
      <t>ジカヨウシャ</t>
    </rPh>
    <phoneticPr fontId="1"/>
  </si>
  <si>
    <t>台</t>
    <rPh sb="0" eb="1">
      <t>ダイ</t>
    </rPh>
    <phoneticPr fontId="1"/>
  </si>
  <si>
    <t>来県後の
交通手段
該当に○印</t>
    <rPh sb="0" eb="2">
      <t>ライケン</t>
    </rPh>
    <rPh sb="2" eb="3">
      <t>ゴ</t>
    </rPh>
    <rPh sb="5" eb="7">
      <t>コウツウ</t>
    </rPh>
    <rPh sb="7" eb="9">
      <t>シュダン</t>
    </rPh>
    <rPh sb="11" eb="13">
      <t>ガイトウ</t>
    </rPh>
    <rPh sb="15" eb="16">
      <t>シルシ</t>
    </rPh>
    <phoneticPr fontId="1"/>
  </si>
  <si>
    <t>来県
交通手段
該当に○印</t>
    <rPh sb="0" eb="2">
      <t>ライケン</t>
    </rPh>
    <rPh sb="3" eb="5">
      <t>コウツウ</t>
    </rPh>
    <rPh sb="5" eb="7">
      <t>シュダン</t>
    </rPh>
    <rPh sb="9" eb="11">
      <t>ガイトウ</t>
    </rPh>
    <rPh sb="13" eb="14">
      <t>シルシ</t>
    </rPh>
    <phoneticPr fontId="1"/>
  </si>
  <si>
    <t>ＪＲ又は路線バス</t>
    <rPh sb="2" eb="3">
      <t>マタ</t>
    </rPh>
    <rPh sb="4" eb="6">
      <t>ロセン</t>
    </rPh>
    <phoneticPr fontId="1"/>
  </si>
  <si>
    <t>タクシー</t>
    <phoneticPr fontId="1"/>
  </si>
  <si>
    <t>※自家用車の駐車場確保はお受けしかねますので予めご了承ください。</t>
    <rPh sb="1" eb="5">
      <t>ジカヨウシャ</t>
    </rPh>
    <rPh sb="6" eb="11">
      <t>チュウシャジョウカクホ</t>
    </rPh>
    <rPh sb="13" eb="14">
      <t>ウ</t>
    </rPh>
    <rPh sb="22" eb="23">
      <t>アラカジ</t>
    </rPh>
    <rPh sb="25" eb="27">
      <t>リョウショウ</t>
    </rPh>
    <phoneticPr fontId="1"/>
  </si>
  <si>
    <t>貸切バス・貸切タクシー申込</t>
    <rPh sb="0" eb="2">
      <t>カシキリ</t>
    </rPh>
    <rPh sb="5" eb="7">
      <t>カシキリ</t>
    </rPh>
    <rPh sb="11" eb="13">
      <t>モウシコミ</t>
    </rPh>
    <phoneticPr fontId="1"/>
  </si>
  <si>
    <t>※ご希望に添えない場合は、代替の宿泊施設でのご案内となります。</t>
    <rPh sb="2" eb="4">
      <t>キボウ</t>
    </rPh>
    <rPh sb="5" eb="6">
      <t>ソ</t>
    </rPh>
    <rPh sb="9" eb="11">
      <t>バアイ</t>
    </rPh>
    <rPh sb="13" eb="15">
      <t>ダイタイ</t>
    </rPh>
    <rPh sb="16" eb="18">
      <t>シュクハク</t>
    </rPh>
    <rPh sb="18" eb="20">
      <t>シセツ</t>
    </rPh>
    <rPh sb="23" eb="25">
      <t>アンナイ</t>
    </rPh>
    <phoneticPr fontId="1"/>
  </si>
  <si>
    <t>※禁煙ルームのご指定はお受けいたしかねますので予めご了承ください。</t>
    <rPh sb="1" eb="3">
      <t>キンエン</t>
    </rPh>
    <rPh sb="8" eb="10">
      <t>シテイ</t>
    </rPh>
    <rPh sb="12" eb="13">
      <t>ウ</t>
    </rPh>
    <rPh sb="23" eb="24">
      <t>アラカジ</t>
    </rPh>
    <rPh sb="26" eb="28">
      <t>リョウショウ</t>
    </rPh>
    <phoneticPr fontId="1"/>
  </si>
  <si>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</si>
  <si>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</si>
  <si>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</si>
  <si>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都道
府県</t>
    <rPh sb="0" eb="2">
      <t>トドウ</t>
    </rPh>
    <rPh sb="3" eb="5">
      <t>フケン</t>
    </rPh>
    <phoneticPr fontId="1"/>
  </si>
  <si>
    <t>希望配達場所を選択</t>
    <rPh sb="0" eb="2">
      <t>キボウ</t>
    </rPh>
    <rPh sb="2" eb="4">
      <t>ハイタツ</t>
    </rPh>
    <rPh sb="4" eb="6">
      <t>バショ</t>
    </rPh>
    <rPh sb="7" eb="9">
      <t>センタク</t>
    </rPh>
    <phoneticPr fontId="1"/>
  </si>
  <si>
    <t>名</t>
    <rPh sb="0" eb="1">
      <t>メイ</t>
    </rPh>
    <phoneticPr fontId="1"/>
  </si>
  <si>
    <t>第２９回全国中学校駅伝大会　宿泊・弁当・輸送申込書(選手・監督・引率用)</t>
    <rPh sb="0" eb="1">
      <t>ダイ</t>
    </rPh>
    <rPh sb="3" eb="4">
      <t>カイ</t>
    </rPh>
    <rPh sb="4" eb="11">
      <t>ゼンコクチュウガッコウエキデン</t>
    </rPh>
    <rPh sb="11" eb="13">
      <t>タイカイ</t>
    </rPh>
    <rPh sb="14" eb="16">
      <t>シュクハク</t>
    </rPh>
    <rPh sb="17" eb="19">
      <t>ベントウ</t>
    </rPh>
    <rPh sb="20" eb="22">
      <t>ユソウ</t>
    </rPh>
    <rPh sb="22" eb="24">
      <t>モウシコミ</t>
    </rPh>
    <rPh sb="24" eb="25">
      <t>ショ</t>
    </rPh>
    <rPh sb="26" eb="28">
      <t>センシュ</t>
    </rPh>
    <rPh sb="29" eb="31">
      <t>カントク</t>
    </rPh>
    <rPh sb="32" eb="35">
      <t>インソツヨウ</t>
    </rPh>
    <phoneticPr fontId="1"/>
  </si>
  <si>
    <t xml:space="preserve">〒 </t>
    <phoneticPr fontId="1"/>
  </si>
  <si>
    <t>利用する</t>
  </si>
  <si>
    <t>＜備考欄＞</t>
    <rPh sb="1" eb="4">
      <t>ビコウラン</t>
    </rPh>
    <phoneticPr fontId="1"/>
  </si>
  <si>
    <t>その他(</t>
    <rPh sb="2" eb="3">
      <t>タ</t>
    </rPh>
    <phoneticPr fontId="1"/>
  </si>
  <si>
    <t>)</t>
    <phoneticPr fontId="1"/>
  </si>
  <si>
    <t>都道府県名【</t>
    <rPh sb="0" eb="2">
      <t>トドウ</t>
    </rPh>
    <rPh sb="2" eb="4">
      <t>フケン</t>
    </rPh>
    <rPh sb="4" eb="5">
      <t>メイ</t>
    </rPh>
    <phoneticPr fontId="1"/>
  </si>
  <si>
    <t>】</t>
    <phoneticPr fontId="1"/>
  </si>
  <si>
    <t>学校名【</t>
    <rPh sb="0" eb="3">
      <t>ガッコウメイ</t>
    </rPh>
    <phoneticPr fontId="1"/>
  </si>
  <si>
    <t>※バス乗務員の宿泊が必要な際は、必ず下記名簿に「バス乗務員」とご記載ください。</t>
    <rPh sb="3" eb="6">
      <t>ジョウムイン</t>
    </rPh>
    <rPh sb="7" eb="9">
      <t>シュクハク</t>
    </rPh>
    <rPh sb="10" eb="12">
      <t>ヒツヨウ</t>
    </rPh>
    <rPh sb="13" eb="14">
      <t>サイ</t>
    </rPh>
    <rPh sb="16" eb="17">
      <t>カナラ</t>
    </rPh>
    <rPh sb="18" eb="20">
      <t>カキ</t>
    </rPh>
    <rPh sb="20" eb="22">
      <t>メイボ</t>
    </rPh>
    <rPh sb="26" eb="29">
      <t>ジョウムイン</t>
    </rPh>
    <rPh sb="32" eb="34">
      <t>キサイ</t>
    </rPh>
    <phoneticPr fontId="1"/>
  </si>
  <si>
    <t>番号</t>
    <rPh sb="0" eb="2">
      <t>バンゴウ</t>
    </rPh>
    <phoneticPr fontId="1"/>
  </si>
  <si>
    <t>お名前</t>
    <rPh sb="1" eb="3">
      <t>ナマエ</t>
    </rPh>
    <phoneticPr fontId="1"/>
  </si>
  <si>
    <t>年齢</t>
    <rPh sb="0" eb="2">
      <t>ネンレイ</t>
    </rPh>
    <phoneticPr fontId="1"/>
  </si>
  <si>
    <t>一人部屋希望</t>
    <rPh sb="0" eb="4">
      <t>ヒトリベヤ</t>
    </rPh>
    <rPh sb="4" eb="6">
      <t>キボウ</t>
    </rPh>
    <phoneticPr fontId="1"/>
  </si>
  <si>
    <t>ＪＴＢ
使用欄</t>
    <rPh sb="4" eb="6">
      <t>シヨウ</t>
    </rPh>
    <rPh sb="6" eb="7">
      <t>ラン</t>
    </rPh>
    <phoneticPr fontId="1"/>
  </si>
  <si>
    <t>宿泊施設
使用欄</t>
    <rPh sb="0" eb="2">
      <t>シュクハク</t>
    </rPh>
    <rPh sb="2" eb="4">
      <t>シセツ</t>
    </rPh>
    <rPh sb="5" eb="7">
      <t>シヨウ</t>
    </rPh>
    <rPh sb="7" eb="8">
      <t>ラン</t>
    </rPh>
    <phoneticPr fontId="1"/>
  </si>
  <si>
    <t>フリガナ</t>
    <phoneticPr fontId="1"/>
  </si>
  <si>
    <t>監督・引率</t>
    <rPh sb="0" eb="2">
      <t>カントク</t>
    </rPh>
    <rPh sb="3" eb="5">
      <t>インソツ</t>
    </rPh>
    <phoneticPr fontId="1"/>
  </si>
  <si>
    <t>バス
乗務員</t>
    <rPh sb="3" eb="6">
      <t>ジョウムイン</t>
    </rPh>
    <phoneticPr fontId="1"/>
  </si>
  <si>
    <t>送付先メールアドレス：</t>
    <rPh sb="0" eb="3">
      <t>ソウフサキ</t>
    </rPh>
    <phoneticPr fontId="1"/>
  </si>
  <si>
    <t>備考欄
記入</t>
    <rPh sb="0" eb="3">
      <t>ビコウラン</t>
    </rPh>
    <rPh sb="4" eb="6">
      <t>キニュウ</t>
    </rPh>
    <phoneticPr fontId="1"/>
  </si>
  <si>
    <t>申込
責任者</t>
    <rPh sb="0" eb="2">
      <t>モウシコミ</t>
    </rPh>
    <rPh sb="3" eb="6">
      <t>セキニンシャ</t>
    </rPh>
    <phoneticPr fontId="1"/>
  </si>
  <si>
    <t>第２９回全国中学校駅伝大会　宿泊者名簿(選手・監督・引率用)</t>
    <rPh sb="0" eb="1">
      <t>ダイ</t>
    </rPh>
    <rPh sb="3" eb="4">
      <t>カイ</t>
    </rPh>
    <rPh sb="4" eb="11">
      <t>ゼンコクチュウガッコウエキデン</t>
    </rPh>
    <rPh sb="11" eb="13">
      <t>タイカイ</t>
    </rPh>
    <rPh sb="14" eb="16">
      <t>シュクハク</t>
    </rPh>
    <rPh sb="16" eb="17">
      <t>シャ</t>
    </rPh>
    <rPh sb="17" eb="19">
      <t>メイボ</t>
    </rPh>
    <rPh sb="20" eb="22">
      <t>センシュ</t>
    </rPh>
    <rPh sb="23" eb="25">
      <t>カントク</t>
    </rPh>
    <rPh sb="26" eb="29">
      <t>インソツヨウ</t>
    </rPh>
    <phoneticPr fontId="1"/>
  </si>
  <si>
    <t>第２９回全国中学校駅伝大会　宿泊者名簿(応援・保護者用)</t>
    <rPh sb="0" eb="1">
      <t>ダイ</t>
    </rPh>
    <rPh sb="3" eb="4">
      <t>カイ</t>
    </rPh>
    <rPh sb="4" eb="11">
      <t>ゼンコクチュウガッコウエキデン</t>
    </rPh>
    <rPh sb="11" eb="13">
      <t>タイカイ</t>
    </rPh>
    <rPh sb="14" eb="16">
      <t>シュクハク</t>
    </rPh>
    <rPh sb="16" eb="17">
      <t>シャ</t>
    </rPh>
    <rPh sb="17" eb="19">
      <t>メイボ</t>
    </rPh>
    <rPh sb="20" eb="22">
      <t>オウエン</t>
    </rPh>
    <rPh sb="23" eb="26">
      <t>ホゴシャ</t>
    </rPh>
    <rPh sb="26" eb="27">
      <t>ヨウ</t>
    </rPh>
    <phoneticPr fontId="1"/>
  </si>
  <si>
    <t>備考欄
(部屋割り等)</t>
    <rPh sb="0" eb="2">
      <t>ビコウ</t>
    </rPh>
    <rPh sb="2" eb="3">
      <t>ラン</t>
    </rPh>
    <rPh sb="6" eb="9">
      <t>ヘヤワ</t>
    </rPh>
    <rPh sb="10" eb="11">
      <t>トウ</t>
    </rPh>
    <phoneticPr fontId="1"/>
  </si>
  <si>
    <t>第２９回全国中学校駅伝大会　宿泊・弁当・輸送申込書(応援・保護者用)</t>
    <rPh sb="0" eb="1">
      <t>ダイ</t>
    </rPh>
    <rPh sb="3" eb="4">
      <t>カイ</t>
    </rPh>
    <rPh sb="4" eb="11">
      <t>ゼンコクチュウガッコウエキデン</t>
    </rPh>
    <rPh sb="11" eb="13">
      <t>タイカイ</t>
    </rPh>
    <rPh sb="14" eb="16">
      <t>シュクハク</t>
    </rPh>
    <rPh sb="17" eb="19">
      <t>ベントウ</t>
    </rPh>
    <rPh sb="20" eb="22">
      <t>ユソウ</t>
    </rPh>
    <rPh sb="22" eb="24">
      <t>モウシコミ</t>
    </rPh>
    <rPh sb="24" eb="25">
      <t>ショ</t>
    </rPh>
    <rPh sb="26" eb="28">
      <t>オウエン</t>
    </rPh>
    <rPh sb="29" eb="32">
      <t>ホゴシャ</t>
    </rPh>
    <rPh sb="32" eb="33">
      <t>ヨウ</t>
    </rPh>
    <phoneticPr fontId="1"/>
  </si>
  <si>
    <t>保護者等</t>
    <rPh sb="0" eb="3">
      <t>ホゴシャ</t>
    </rPh>
    <rPh sb="3" eb="4">
      <t>トウ</t>
    </rPh>
    <phoneticPr fontId="1"/>
  </si>
  <si>
    <t>業者、施設用(削除または消去しないでください)</t>
    <rPh sb="12" eb="14">
      <t>ショウキョ</t>
    </rPh>
    <phoneticPr fontId="1"/>
  </si>
  <si>
    <t>宿泊
最大
人数</t>
    <rPh sb="0" eb="2">
      <t>シュクハク</t>
    </rPh>
    <rPh sb="3" eb="5">
      <t>サイダイ</t>
    </rPh>
    <rPh sb="6" eb="8">
      <t>ニンズウ</t>
    </rPh>
    <phoneticPr fontId="1"/>
  </si>
  <si>
    <t>一人部屋</t>
    <rPh sb="0" eb="2">
      <t>ヒトリ</t>
    </rPh>
    <rPh sb="2" eb="4">
      <t>ヘヤ</t>
    </rPh>
    <phoneticPr fontId="1"/>
  </si>
  <si>
    <t>備考欄</t>
    <rPh sb="0" eb="3">
      <t>ビコウラン</t>
    </rPh>
    <phoneticPr fontId="1"/>
  </si>
  <si>
    <t>JTB</t>
    <phoneticPr fontId="1"/>
  </si>
  <si>
    <t>施設</t>
    <rPh sb="0" eb="2">
      <t>シセツ</t>
    </rPh>
    <phoneticPr fontId="1"/>
  </si>
  <si>
    <t>②宿泊名簿シートにデータ反映</t>
    <rPh sb="1" eb="3">
      <t>シュクハク</t>
    </rPh>
    <rPh sb="3" eb="5">
      <t>メイボ</t>
    </rPh>
    <rPh sb="12" eb="14">
      <t>ハンエイ</t>
    </rPh>
    <phoneticPr fontId="1"/>
  </si>
  <si>
    <t>④宿泊名簿シートにデータ反映</t>
    <rPh sb="1" eb="3">
      <t>シュクハク</t>
    </rPh>
    <rPh sb="3" eb="5">
      <t>メイボ</t>
    </rPh>
    <rPh sb="12" eb="14">
      <t>ハンエイ</t>
    </rPh>
    <phoneticPr fontId="1"/>
  </si>
  <si>
    <t>ekiden-shiga@jtb.com</t>
    <phoneticPr fontId="1"/>
  </si>
  <si>
    <t>でお願いします</t>
    <rPh sb="2" eb="3">
      <t>ネガ</t>
    </rPh>
    <phoneticPr fontId="1"/>
  </si>
  <si>
    <t>提出時のファイル名は</t>
    <rPh sb="0" eb="2">
      <t>テイシュツ</t>
    </rPh>
    <rPh sb="2" eb="3">
      <t>ジ</t>
    </rPh>
    <rPh sb="8" eb="9">
      <t>メイ</t>
    </rPh>
    <phoneticPr fontId="1"/>
  </si>
  <si>
    <t>&lt;お問い合わせ・お申し込み＞
株式会社ＪＴＢ滋賀支店
TEL 077-522-4103   　担当 和田ﾐﾂﾌﾐ
FAX 077-522-2941　　　　野田</t>
    <rPh sb="2" eb="3">
      <t>ト</t>
    </rPh>
    <rPh sb="4" eb="5">
      <t>ア</t>
    </rPh>
    <rPh sb="9" eb="10">
      <t>モウ</t>
    </rPh>
    <rPh sb="11" eb="12">
      <t>コ</t>
    </rPh>
    <rPh sb="15" eb="19">
      <t>カブシキカイシャ</t>
    </rPh>
    <rPh sb="22" eb="24">
      <t>シガ</t>
    </rPh>
    <rPh sb="24" eb="26">
      <t>シテン</t>
    </rPh>
    <rPh sb="47" eb="49">
      <t>タントウ</t>
    </rPh>
    <rPh sb="50" eb="52">
      <t>ワダ</t>
    </rPh>
    <rPh sb="77" eb="79">
      <t>ノダ</t>
    </rPh>
    <phoneticPr fontId="1"/>
  </si>
  <si>
    <t>へファイルごと送信（自動受付メールが届きます）</t>
    <rPh sb="7" eb="9">
      <t>ソウシン</t>
    </rPh>
    <rPh sb="10" eb="14">
      <t>ジドウウケツケ</t>
    </rPh>
    <rPh sb="18" eb="19">
      <t>トド</t>
    </rPh>
    <phoneticPr fontId="1"/>
  </si>
  <si>
    <t>10,000円～11,999円</t>
    <rPh sb="6" eb="7">
      <t>エン</t>
    </rPh>
    <phoneticPr fontId="1"/>
  </si>
  <si>
    <t>12,000円～15,000円</t>
    <rPh sb="6" eb="7">
      <t>エン</t>
    </rPh>
    <phoneticPr fontId="1"/>
  </si>
  <si>
    <r>
      <rPr>
        <sz val="14"/>
        <color theme="1"/>
        <rFont val="游ゴシック"/>
        <family val="3"/>
        <charset val="128"/>
        <scheme val="minor"/>
      </rPr>
      <t>希望宿泊地区</t>
    </r>
    <r>
      <rPr>
        <sz val="11"/>
        <color theme="1"/>
        <rFont val="游ゴシック"/>
        <family val="3"/>
        <charset val="128"/>
        <scheme val="minor"/>
      </rPr>
      <t xml:space="preserve">
（一覧表よりA~Dを選択）</t>
    </r>
    <rPh sb="0" eb="4">
      <t>キボウシュクハク</t>
    </rPh>
    <rPh sb="4" eb="6">
      <t>チク</t>
    </rPh>
    <rPh sb="8" eb="10">
      <t>イチラン</t>
    </rPh>
    <rPh sb="10" eb="11">
      <t>ヒョウ</t>
    </rPh>
    <rPh sb="17" eb="19">
      <t>センタク</t>
    </rPh>
    <phoneticPr fontId="1"/>
  </si>
  <si>
    <t>希望宿泊地区
（一覧表よりA~Dを選択）</t>
    <rPh sb="0" eb="4">
      <t>キボウシュクハク</t>
    </rPh>
    <rPh sb="4" eb="6">
      <t>チク</t>
    </rPh>
    <rPh sb="8" eb="10">
      <t>イチラン</t>
    </rPh>
    <rPh sb="10" eb="11">
      <t>ヒョウ</t>
    </rPh>
    <rPh sb="17" eb="1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</si>
</sst>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2"/>
      <color theme="0"/>
      <name val="游ゴシック"/>
      <family val="3"/>
      <charset val="128"/>
      <scheme val="minor"/>
    </font>
    <font>
      <b/>
      <sz val="14"/>
      <color theme="0"/>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u/>
      <sz val="11"/>
      <color theme="10"/>
      <name val="游ゴシック"/>
      <family val="2"/>
      <charset val="128"/>
      <scheme val="minor"/>
    </font>
    <font>
      <sz val="8"/>
      <color theme="1"/>
      <name val="游ゴシック"/>
      <family val="3"/>
      <charset val="128"/>
      <scheme val="minor"/>
    </font>
    <font>
      <b/>
      <sz val="16"/>
      <color theme="0"/>
      <name val="游ゴシック"/>
      <family val="3"/>
      <charset val="128"/>
      <scheme val="minor"/>
    </font>
    <font>
      <b/>
      <sz val="9"/>
      <color indexed="81"/>
      <name val="MS P ゴシック"/>
      <family val="3"/>
      <charset val="128"/>
    </font>
    <font>
      <sz val="18"/>
      <color theme="1"/>
      <name val="游ゴシック"/>
      <family val="2"/>
      <charset val="128"/>
      <scheme val="minor"/>
    </font>
    <font>
      <sz val="9"/>
      <color indexed="81"/>
      <name val="MS P ゴシック"/>
      <family val="3"/>
      <charset val="128"/>
    </font>
    <font>
      <sz val="11"/>
      <color theme="0"/>
      <name val="游ゴシック"/>
      <family val="2"/>
      <charset val="128"/>
      <scheme val="minor"/>
    </font>
    <font>
      <sz val="6"/>
      <color theme="1"/>
      <name val="游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rgb="FFFFFF00"/>
        <bgColor indexed="64"/>
      </patternFill>
    </fill>
    <fill>
      <patternFill patternType="gray0625"/>
    </fill>
    <fill>
      <patternFill patternType="solid">
        <fgColor indexed="65"/>
        <bgColor indexed="64"/>
      </patternFill>
    </fill>
    <fill>
      <patternFill patternType="solid">
        <fgColor theme="0"/>
        <bgColor indexed="64"/>
      </patternFill>
    </fill>
  </fills>
  <borders count="10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medium">
        <color auto="1"/>
      </right>
      <top/>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bottom style="thin">
        <color auto="1"/>
      </bottom>
      <diagonal/>
    </border>
    <border>
      <left style="thin">
        <color auto="1"/>
      </left>
      <right/>
      <top style="hair">
        <color auto="1"/>
      </top>
      <bottom/>
      <diagonal/>
    </border>
    <border>
      <left style="thin">
        <color auto="1"/>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thin">
        <color auto="1"/>
      </right>
      <top style="medium">
        <color auto="1"/>
      </top>
      <bottom/>
      <diagonal/>
    </border>
    <border>
      <left/>
      <right style="medium">
        <color auto="1"/>
      </right>
      <top style="thin">
        <color auto="1"/>
      </top>
      <bottom/>
      <diagonal/>
    </border>
    <border>
      <left style="medium">
        <color auto="1"/>
      </left>
      <right/>
      <top style="thin">
        <color auto="1"/>
      </top>
      <bottom/>
      <diagonal/>
    </border>
    <border>
      <left style="medium">
        <color auto="1"/>
      </left>
      <right/>
      <top/>
      <bottom/>
      <diagonal/>
    </border>
    <border>
      <left/>
      <right style="medium">
        <color auto="1"/>
      </right>
      <top/>
      <bottom style="medium">
        <color auto="1"/>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dashed">
        <color theme="2" tint="-0.24994659260841701"/>
      </left>
      <right style="dashed">
        <color theme="2" tint="-0.24994659260841701"/>
      </right>
      <top style="dashed">
        <color theme="2" tint="-0.24994659260841701"/>
      </top>
      <bottom style="dashed">
        <color theme="2" tint="-0.2499465926084170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hair">
        <color theme="2" tint="-0.24994659260841701"/>
      </right>
      <top style="thin">
        <color theme="2" tint="-0.24994659260841701"/>
      </top>
      <bottom style="thin">
        <color theme="2" tint="-0.24994659260841701"/>
      </bottom>
      <diagonal/>
    </border>
    <border>
      <left style="hair">
        <color theme="2" tint="-0.24994659260841701"/>
      </left>
      <right style="hair">
        <color theme="2" tint="-0.24994659260841701"/>
      </right>
      <top style="thin">
        <color theme="2" tint="-0.24994659260841701"/>
      </top>
      <bottom style="thin">
        <color theme="2" tint="-0.24994659260841701"/>
      </bottom>
      <diagonal/>
    </border>
    <border>
      <left style="hair">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hair">
        <color theme="2" tint="-0.24994659260841701"/>
      </right>
      <top style="thin">
        <color theme="2" tint="-0.24994659260841701"/>
      </top>
      <bottom/>
      <diagonal/>
    </border>
    <border>
      <left style="hair">
        <color theme="2" tint="-0.24994659260841701"/>
      </left>
      <right style="hair">
        <color theme="2" tint="-0.24994659260841701"/>
      </right>
      <top style="thin">
        <color theme="2" tint="-0.24994659260841701"/>
      </top>
      <bottom/>
      <diagonal/>
    </border>
    <border>
      <left style="hair">
        <color theme="2" tint="-0.24994659260841701"/>
      </left>
      <right style="thin">
        <color theme="2" tint="-0.24994659260841701"/>
      </right>
      <top style="thin">
        <color theme="2" tint="-0.24994659260841701"/>
      </top>
      <bottom/>
      <diagonal/>
    </border>
    <border>
      <left style="thin">
        <color theme="2" tint="-0.24994659260841701"/>
      </left>
      <right style="hair">
        <color theme="2" tint="-0.24994659260841701"/>
      </right>
      <top/>
      <bottom style="thin">
        <color theme="2" tint="-0.24994659260841701"/>
      </bottom>
      <diagonal/>
    </border>
    <border>
      <left style="hair">
        <color theme="2" tint="-0.24994659260841701"/>
      </left>
      <right style="hair">
        <color theme="2" tint="-0.24994659260841701"/>
      </right>
      <top/>
      <bottom style="thin">
        <color theme="2" tint="-0.24994659260841701"/>
      </bottom>
      <diagonal/>
    </border>
    <border>
      <left style="hair">
        <color theme="2" tint="-0.24994659260841701"/>
      </left>
      <right style="thin">
        <color theme="2" tint="-0.24994659260841701"/>
      </right>
      <top/>
      <bottom style="thin">
        <color theme="2" tint="-0.24994659260841701"/>
      </bottom>
      <diagonal/>
    </border>
    <border>
      <left style="medium">
        <color auto="1"/>
      </left>
      <right/>
      <top style="hair">
        <color auto="1"/>
      </top>
      <bottom style="medium">
        <color auto="1"/>
      </bottom>
      <diagonal/>
    </border>
    <border>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63">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0" xfId="0" applyBorder="1">
      <alignment vertical="center"/>
    </xf>
    <xf numFmtId="0" fontId="9" fillId="0" borderId="0" xfId="0" applyFont="1">
      <alignment vertical="center"/>
    </xf>
    <xf numFmtId="0" fontId="10" fillId="0" borderId="0" xfId="0" applyFont="1">
      <alignment vertical="center"/>
    </xf>
    <xf numFmtId="0" fontId="0" fillId="0" borderId="3" xfId="0" applyBorder="1">
      <alignment vertical="center"/>
    </xf>
    <xf numFmtId="0" fontId="0" fillId="0" borderId="9" xfId="0" applyBorder="1">
      <alignment vertical="center"/>
    </xf>
    <xf numFmtId="0" fontId="0" fillId="0" borderId="2" xfId="0" applyBorder="1" applyAlignment="1">
      <alignment horizontal="left" vertical="center"/>
    </xf>
    <xf numFmtId="0" fontId="0" fillId="0" borderId="10" xfId="0" applyBorder="1" applyAlignment="1">
      <alignment vertical="center"/>
    </xf>
    <xf numFmtId="0" fontId="0" fillId="0" borderId="0" xfId="0"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left" vertical="center"/>
    </xf>
    <xf numFmtId="0" fontId="13"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xf>
    <xf numFmtId="0" fontId="8" fillId="0" borderId="6" xfId="0" applyFont="1" applyBorder="1" applyAlignment="1">
      <alignment vertical="center"/>
    </xf>
    <xf numFmtId="0" fontId="16" fillId="0" borderId="0" xfId="1">
      <alignment vertical="center"/>
    </xf>
    <xf numFmtId="0" fontId="0" fillId="3" borderId="0" xfId="0" applyFill="1" applyProtection="1">
      <alignment vertical="center"/>
      <protection locked="0"/>
    </xf>
    <xf numFmtId="0" fontId="0" fillId="3" borderId="1" xfId="0" applyFill="1" applyBorder="1" applyProtection="1">
      <alignment vertical="center"/>
      <protection locked="0"/>
    </xf>
    <xf numFmtId="0" fontId="0" fillId="0" borderId="1" xfId="0" applyBorder="1" applyProtection="1">
      <alignment vertical="center"/>
      <protection locked="0"/>
    </xf>
    <xf numFmtId="0" fontId="0" fillId="0" borderId="0" xfId="0" applyProtection="1">
      <alignment vertical="center"/>
      <protection locked="0"/>
    </xf>
    <xf numFmtId="0" fontId="0" fillId="3" borderId="0" xfId="0" applyFill="1" applyAlignment="1" applyProtection="1">
      <alignment horizontal="left" vertical="center"/>
      <protection locked="0"/>
    </xf>
    <xf numFmtId="0" fontId="0" fillId="4" borderId="76" xfId="0" applyFill="1" applyBorder="1">
      <alignment vertical="center"/>
    </xf>
    <xf numFmtId="0" fontId="23" fillId="4" borderId="76" xfId="0" applyFont="1" applyFill="1" applyBorder="1" applyAlignment="1">
      <alignment vertical="center"/>
    </xf>
    <xf numFmtId="0" fontId="0" fillId="4" borderId="76" xfId="0" applyFill="1" applyBorder="1" applyAlignment="1">
      <alignment horizontal="center" vertical="center"/>
    </xf>
    <xf numFmtId="0" fontId="0" fillId="4" borderId="0" xfId="0" applyFill="1" applyAlignment="1">
      <alignment horizontal="right" vertical="center"/>
    </xf>
    <xf numFmtId="0" fontId="22" fillId="4" borderId="0" xfId="0" applyFont="1" applyFill="1">
      <alignment vertical="center"/>
    </xf>
    <xf numFmtId="0" fontId="0" fillId="0" borderId="0" xfId="0" applyAlignment="1">
      <alignment horizontal="right" vertical="center"/>
    </xf>
    <xf numFmtId="0" fontId="0" fillId="0" borderId="81" xfId="0" applyBorder="1">
      <alignment vertical="center"/>
    </xf>
    <xf numFmtId="0" fontId="17" fillId="5" borderId="0" xfId="0" applyFont="1" applyFill="1" applyBorder="1" applyAlignment="1">
      <alignment vertical="center" wrapText="1"/>
    </xf>
    <xf numFmtId="0" fontId="0" fillId="4" borderId="83" xfId="0" applyFill="1" applyBorder="1">
      <alignment vertical="center"/>
    </xf>
    <xf numFmtId="0" fontId="0" fillId="4" borderId="84" xfId="0" applyFill="1" applyBorder="1" applyAlignment="1">
      <alignment horizontal="center" vertical="center"/>
    </xf>
    <xf numFmtId="0" fontId="0" fillId="4" borderId="85" xfId="0" applyFill="1" applyBorder="1" applyAlignment="1">
      <alignment horizontal="center" vertical="center"/>
    </xf>
    <xf numFmtId="0" fontId="0" fillId="4" borderId="86" xfId="0" applyFill="1" applyBorder="1" applyAlignment="1">
      <alignment horizontal="center" vertical="center"/>
    </xf>
    <xf numFmtId="0" fontId="13" fillId="4" borderId="87" xfId="0" applyFont="1" applyFill="1" applyBorder="1">
      <alignment vertical="center"/>
    </xf>
    <xf numFmtId="0" fontId="13" fillId="4" borderId="88" xfId="0" applyFont="1" applyFill="1" applyBorder="1">
      <alignment vertical="center"/>
    </xf>
    <xf numFmtId="0" fontId="13" fillId="4" borderId="89" xfId="0" applyFont="1" applyFill="1" applyBorder="1">
      <alignment vertical="center"/>
    </xf>
    <xf numFmtId="0" fontId="13" fillId="4" borderId="90" xfId="0" applyFont="1" applyFill="1" applyBorder="1" applyAlignment="1">
      <alignment horizontal="right" vertical="center"/>
    </xf>
    <xf numFmtId="0" fontId="13" fillId="4" borderId="91" xfId="0" applyFont="1" applyFill="1" applyBorder="1" applyAlignment="1">
      <alignment horizontal="right" vertical="center"/>
    </xf>
    <xf numFmtId="0" fontId="13" fillId="4" borderId="92" xfId="0" applyFont="1" applyFill="1" applyBorder="1" applyAlignment="1">
      <alignment horizontal="right" vertical="center"/>
    </xf>
    <xf numFmtId="0" fontId="0" fillId="4" borderId="85" xfId="0" applyFill="1" applyBorder="1" applyAlignment="1">
      <alignment horizontal="center" vertical="center" shrinkToFit="1"/>
    </xf>
    <xf numFmtId="49" fontId="0" fillId="4" borderId="87" xfId="0" applyNumberFormat="1" applyFill="1" applyBorder="1" applyAlignment="1">
      <alignment horizontal="center" vertical="center"/>
    </xf>
    <xf numFmtId="49" fontId="0" fillId="4" borderId="88" xfId="0" applyNumberFormat="1" applyFill="1" applyBorder="1" applyAlignment="1">
      <alignment horizontal="center" vertical="center"/>
    </xf>
    <xf numFmtId="0" fontId="0" fillId="4" borderId="89" xfId="0" applyFill="1" applyBorder="1" applyAlignment="1">
      <alignment horizontal="center" vertical="center"/>
    </xf>
    <xf numFmtId="49" fontId="0" fillId="4" borderId="90" xfId="0" applyNumberFormat="1" applyFill="1" applyBorder="1" applyAlignment="1">
      <alignment horizontal="center" vertical="center"/>
    </xf>
    <xf numFmtId="49" fontId="0" fillId="4" borderId="91" xfId="0" applyNumberFormat="1" applyFill="1" applyBorder="1" applyAlignment="1">
      <alignment horizontal="center" vertical="center"/>
    </xf>
    <xf numFmtId="0" fontId="0" fillId="4" borderId="92" xfId="0" applyFill="1" applyBorder="1" applyAlignment="1">
      <alignment horizontal="center" vertical="center"/>
    </xf>
    <xf numFmtId="0" fontId="17" fillId="4" borderId="0" xfId="0" applyFont="1" applyFill="1" applyBorder="1" applyAlignment="1">
      <alignment vertical="center" wrapText="1"/>
    </xf>
    <xf numFmtId="0" fontId="0" fillId="3" borderId="80" xfId="0" applyFill="1" applyBorder="1" applyAlignment="1" applyProtection="1">
      <alignment horizontal="left" vertical="top"/>
      <protection locked="0"/>
    </xf>
    <xf numFmtId="0" fontId="0" fillId="3" borderId="0" xfId="0" applyFill="1" applyAlignment="1" applyProtection="1">
      <alignment horizontal="left" vertical="top"/>
      <protection locked="0"/>
    </xf>
    <xf numFmtId="0" fontId="22" fillId="0" borderId="0" xfId="0" applyFont="1">
      <alignmen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22" fillId="6" borderId="0" xfId="0" applyFont="1" applyFill="1">
      <alignment vertical="center"/>
    </xf>
    <xf numFmtId="0" fontId="20" fillId="0" borderId="82" xfId="0" applyFont="1" applyBorder="1" applyAlignment="1">
      <alignment horizontal="center" vertical="distributed" textRotation="255" indent="3"/>
    </xf>
    <xf numFmtId="0" fontId="20" fillId="0" borderId="82" xfId="0" applyFont="1" applyBorder="1" applyAlignment="1">
      <alignment horizontal="center" vertical="distributed" textRotation="255" indent="5"/>
    </xf>
    <xf numFmtId="0" fontId="10" fillId="4" borderId="83" xfId="0" applyFont="1" applyFill="1" applyBorder="1" applyAlignment="1">
      <alignment horizontal="center" vertical="center" wrapText="1"/>
    </xf>
    <xf numFmtId="0" fontId="10" fillId="4" borderId="83" xfId="0" applyFont="1" applyFill="1" applyBorder="1" applyAlignment="1">
      <alignment horizontal="center" vertical="center"/>
    </xf>
    <xf numFmtId="0" fontId="17" fillId="4" borderId="83" xfId="0" applyFont="1" applyFill="1" applyBorder="1" applyAlignment="1">
      <alignment horizontal="center" vertical="center" wrapText="1"/>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0" fillId="4" borderId="88" xfId="0" applyFill="1" applyBorder="1" applyAlignment="1">
      <alignment horizontal="center" vertical="center"/>
    </xf>
    <xf numFmtId="0" fontId="0" fillId="4" borderId="91" xfId="0" applyFill="1" applyBorder="1" applyAlignment="1">
      <alignment horizontal="center" vertical="center"/>
    </xf>
    <xf numFmtId="0" fontId="9" fillId="4" borderId="0" xfId="0" applyFont="1" applyFill="1" applyAlignment="1">
      <alignment horizontal="right" vertical="center"/>
    </xf>
    <xf numFmtId="0" fontId="10" fillId="4" borderId="0" xfId="0" applyFont="1" applyFill="1" applyAlignment="1">
      <alignment horizontal="right" vertical="center"/>
    </xf>
    <xf numFmtId="0" fontId="0" fillId="4" borderId="83" xfId="0" applyFill="1" applyBorder="1" applyAlignment="1">
      <alignment horizontal="center" vertical="center"/>
    </xf>
    <xf numFmtId="0" fontId="10" fillId="4" borderId="84" xfId="0" applyFont="1" applyFill="1" applyBorder="1" applyAlignment="1">
      <alignment horizontal="center" vertical="center" wrapText="1"/>
    </xf>
    <xf numFmtId="0" fontId="10" fillId="4" borderId="85" xfId="0" applyFont="1" applyFill="1" applyBorder="1" applyAlignment="1">
      <alignment horizontal="center" vertical="center" wrapText="1"/>
    </xf>
    <xf numFmtId="0" fontId="10" fillId="4" borderId="86" xfId="0" applyFont="1" applyFill="1" applyBorder="1" applyAlignment="1">
      <alignment horizontal="center" vertical="center" wrapText="1"/>
    </xf>
    <xf numFmtId="0" fontId="0" fillId="4" borderId="86" xfId="0" applyFill="1" applyBorder="1" applyAlignment="1">
      <alignment horizontal="center" vertical="center" wrapText="1"/>
    </xf>
    <xf numFmtId="0" fontId="0" fillId="4" borderId="85" xfId="0" applyFill="1" applyBorder="1" applyAlignment="1">
      <alignment horizontal="center" vertical="center" wrapText="1"/>
    </xf>
    <xf numFmtId="0" fontId="0" fillId="4" borderId="84" xfId="0" applyFill="1" applyBorder="1" applyAlignment="1">
      <alignment horizontal="center" vertical="center" wrapText="1"/>
    </xf>
    <xf numFmtId="0" fontId="0" fillId="0" borderId="16" xfId="0" applyFont="1" applyBorder="1" applyAlignment="1">
      <alignment horizontal="center" vertical="center"/>
    </xf>
    <xf numFmtId="0" fontId="14" fillId="0" borderId="22" xfId="0" applyFont="1" applyBorder="1" applyAlignment="1">
      <alignment horizontal="center" vertical="center"/>
    </xf>
    <xf numFmtId="0" fontId="0" fillId="0" borderId="12" xfId="0" applyFont="1" applyBorder="1" applyAlignment="1">
      <alignment horizontal="center" vertical="center"/>
    </xf>
    <xf numFmtId="0" fontId="14" fillId="0" borderId="4" xfId="0" applyFont="1" applyBorder="1" applyAlignment="1">
      <alignment horizontal="center" vertical="center"/>
    </xf>
    <xf numFmtId="0" fontId="14" fillId="0" borderId="18" xfId="0" applyFont="1" applyBorder="1" applyAlignment="1">
      <alignment horizontal="center" vertical="center"/>
    </xf>
    <xf numFmtId="0" fontId="14" fillId="0" borderId="23" xfId="0" applyFont="1" applyBorder="1" applyAlignment="1">
      <alignment horizontal="center" vertical="center"/>
    </xf>
    <xf numFmtId="0" fontId="14" fillId="0" borderId="31" xfId="0" applyFont="1" applyBorder="1" applyAlignment="1" applyProtection="1">
      <alignment horizontal="center" vertical="center"/>
    </xf>
    <xf numFmtId="0" fontId="14" fillId="0" borderId="16"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8" xfId="0" applyFont="1" applyBorder="1" applyAlignment="1" applyProtection="1">
      <alignment horizontal="center" vertical="center"/>
    </xf>
    <xf numFmtId="0" fontId="18" fillId="2" borderId="0" xfId="0" applyFont="1" applyFill="1" applyAlignment="1">
      <alignment horizontal="center" vertical="center" shrinkToFit="1"/>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4" fillId="0" borderId="27" xfId="0" applyFont="1" applyBorder="1" applyAlignment="1" applyProtection="1">
      <alignment horizontal="center" vertical="center"/>
    </xf>
    <xf numFmtId="0" fontId="14" fillId="0" borderId="28"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6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5" fillId="0" borderId="36" xfId="0" applyFont="1" applyBorder="1" applyAlignment="1" applyProtection="1">
      <alignment horizontal="center" vertical="center" shrinkToFit="1"/>
    </xf>
    <xf numFmtId="0" fontId="5" fillId="0" borderId="37"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5" fillId="0" borderId="42"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14" fillId="0" borderId="43" xfId="0" applyFont="1" applyBorder="1" applyAlignment="1" applyProtection="1">
      <alignment horizontal="center" vertical="center" shrinkToFit="1"/>
      <protection locked="0"/>
    </xf>
    <xf numFmtId="0" fontId="14" fillId="0" borderId="37"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7"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9" fillId="0" borderId="28"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0" fillId="0" borderId="24"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25"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pplyAlignment="1">
      <alignment horizontal="center" vertical="center"/>
    </xf>
    <xf numFmtId="0" fontId="9"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6" xfId="0" applyFont="1" applyBorder="1" applyAlignment="1">
      <alignment horizontal="center" vertical="center" wrapText="1"/>
    </xf>
    <xf numFmtId="0" fontId="14" fillId="0" borderId="67"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9" fillId="0" borderId="16"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4" fillId="0" borderId="2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3" fillId="0" borderId="16" xfId="0" applyFont="1" applyBorder="1" applyAlignment="1" applyProtection="1">
      <alignment horizontal="center" vertical="center" wrapText="1"/>
      <protection locked="0"/>
    </xf>
    <xf numFmtId="0" fontId="10" fillId="0" borderId="16" xfId="0" applyFont="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4" fillId="0" borderId="98" xfId="0" applyFont="1" applyBorder="1" applyAlignment="1" applyProtection="1">
      <alignment horizontal="center" vertical="center"/>
    </xf>
    <xf numFmtId="0" fontId="4" fillId="0" borderId="99" xfId="0" applyFont="1" applyBorder="1" applyAlignment="1" applyProtection="1">
      <alignment horizontal="center" vertical="center"/>
    </xf>
    <xf numFmtId="0" fontId="4" fillId="0" borderId="66"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3" fillId="0" borderId="33" xfId="0" applyFont="1" applyBorder="1" applyAlignment="1" applyProtection="1">
      <alignment horizontal="center" vertical="center" wrapText="1"/>
      <protection locked="0"/>
    </xf>
    <xf numFmtId="0" fontId="9" fillId="0" borderId="33"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14" fillId="0" borderId="71" xfId="0" applyFont="1" applyBorder="1" applyAlignment="1" applyProtection="1">
      <alignment horizontal="center" vertical="center"/>
    </xf>
    <xf numFmtId="0" fontId="14" fillId="0" borderId="72" xfId="0" applyFont="1" applyBorder="1" applyAlignment="1" applyProtection="1">
      <alignment horizontal="center" vertical="center"/>
    </xf>
    <xf numFmtId="0" fontId="14" fillId="0" borderId="73" xfId="0" applyFont="1" applyBorder="1" applyAlignment="1" applyProtection="1">
      <alignment horizontal="center" vertical="center"/>
    </xf>
    <xf numFmtId="0" fontId="4" fillId="0" borderId="100" xfId="0" applyFont="1" applyBorder="1" applyAlignment="1" applyProtection="1">
      <alignment horizontal="center" vertical="center"/>
    </xf>
    <xf numFmtId="0" fontId="4" fillId="0" borderId="97"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73" xfId="0" applyFont="1" applyBorder="1" applyAlignment="1" applyProtection="1">
      <alignment horizontal="center" vertical="center"/>
    </xf>
    <xf numFmtId="0" fontId="0" fillId="0" borderId="2" xfId="0" applyFont="1" applyBorder="1" applyAlignment="1">
      <alignment horizontal="center" vertical="center"/>
    </xf>
    <xf numFmtId="0" fontId="0" fillId="0" borderId="59" xfId="0" applyFont="1" applyBorder="1" applyAlignment="1">
      <alignment horizontal="center" vertical="center"/>
    </xf>
    <xf numFmtId="0" fontId="0" fillId="0" borderId="4" xfId="0" applyFont="1" applyBorder="1" applyAlignment="1">
      <alignment horizontal="center" vertical="center"/>
    </xf>
    <xf numFmtId="0" fontId="0" fillId="0" borderId="56" xfId="0" applyFont="1" applyBorder="1" applyAlignment="1">
      <alignment horizontal="center" vertical="center"/>
    </xf>
    <xf numFmtId="0" fontId="0" fillId="0" borderId="5" xfId="0" applyFont="1" applyBorder="1" applyAlignment="1">
      <alignment horizontal="center" vertical="center"/>
    </xf>
    <xf numFmtId="0" fontId="0" fillId="0" borderId="57" xfId="0" applyFont="1" applyBorder="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5" fillId="0" borderId="67"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0" borderId="69" xfId="0" applyFont="1" applyBorder="1" applyAlignment="1" applyProtection="1">
      <alignment horizontal="center" vertical="center" shrinkToFit="1"/>
    </xf>
    <xf numFmtId="0" fontId="5" fillId="0" borderId="70" xfId="0" applyFont="1" applyBorder="1" applyAlignment="1" applyProtection="1">
      <alignment horizontal="center" vertical="center" shrinkToFit="1"/>
    </xf>
    <xf numFmtId="0" fontId="4" fillId="0" borderId="75" xfId="0" applyFont="1" applyBorder="1" applyAlignment="1" applyProtection="1">
      <alignment horizontal="center" vertical="center"/>
    </xf>
    <xf numFmtId="0" fontId="4" fillId="0" borderId="70" xfId="0" applyFont="1" applyBorder="1" applyAlignment="1" applyProtection="1">
      <alignment horizontal="center" vertical="center"/>
    </xf>
    <xf numFmtId="0" fontId="5" fillId="0" borderId="93" xfId="0" applyFont="1" applyBorder="1" applyAlignment="1" applyProtection="1">
      <alignment horizontal="center" vertical="center" shrinkToFit="1"/>
    </xf>
    <xf numFmtId="0" fontId="5" fillId="0" borderId="94" xfId="0" applyFont="1" applyBorder="1" applyAlignment="1" applyProtection="1">
      <alignment horizontal="center" vertical="center" shrinkToFit="1"/>
    </xf>
    <xf numFmtId="0" fontId="5" fillId="0" borderId="66" xfId="0" applyFont="1" applyBorder="1" applyAlignment="1" applyProtection="1">
      <alignment horizontal="center" vertical="center" shrinkToFit="1"/>
    </xf>
    <xf numFmtId="0" fontId="5" fillId="0" borderId="95" xfId="0" applyFont="1" applyBorder="1" applyAlignment="1" applyProtection="1">
      <alignment horizontal="center" vertical="center" shrinkToFit="1"/>
    </xf>
    <xf numFmtId="0" fontId="5" fillId="0" borderId="96" xfId="0" applyFont="1" applyBorder="1" applyAlignment="1" applyProtection="1">
      <alignment horizontal="center" vertical="center" shrinkToFit="1"/>
    </xf>
    <xf numFmtId="0" fontId="5" fillId="0" borderId="97" xfId="0" applyFont="1" applyBorder="1" applyAlignment="1" applyProtection="1">
      <alignment horizontal="center" vertical="center" shrinkToFit="1"/>
    </xf>
    <xf numFmtId="0" fontId="12" fillId="2" borderId="0" xfId="0" applyFont="1" applyFill="1" applyAlignment="1">
      <alignment horizontal="center" vertical="center" shrinkToFit="1"/>
    </xf>
    <xf numFmtId="0" fontId="15"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1" xfId="0" applyBorder="1" applyAlignment="1" applyProtection="1">
      <alignment horizontal="center" vertical="center"/>
      <protection locked="0"/>
    </xf>
    <xf numFmtId="0" fontId="0" fillId="0" borderId="13" xfId="0" applyBorder="1" applyAlignment="1">
      <alignment horizontal="center" vertical="center"/>
    </xf>
    <xf numFmtId="49" fontId="0" fillId="0" borderId="11" xfId="0" applyNumberForma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vertical="center"/>
    </xf>
    <xf numFmtId="0" fontId="0" fillId="0" borderId="17" xfId="0" applyBorder="1" applyAlignment="1">
      <alignment horizontal="center" vertical="center" wrapText="1"/>
    </xf>
    <xf numFmtId="0" fontId="0" fillId="0" borderId="17" xfId="0" applyBorder="1" applyAlignment="1">
      <alignment vertical="center"/>
    </xf>
    <xf numFmtId="0" fontId="6" fillId="0" borderId="17" xfId="0" applyFont="1" applyBorder="1" applyAlignment="1" applyProtection="1">
      <alignment horizontal="center" vertical="center"/>
      <protection locked="0"/>
    </xf>
    <xf numFmtId="0" fontId="0" fillId="0" borderId="17" xfId="0" applyBorder="1" applyAlignment="1" applyProtection="1">
      <alignment vertical="center"/>
      <protection locked="0"/>
    </xf>
    <xf numFmtId="0" fontId="6" fillId="0" borderId="18" xfId="0" applyFont="1" applyBorder="1" applyAlignment="1" applyProtection="1">
      <alignment horizontal="center" vertical="center"/>
      <protection locked="0"/>
    </xf>
    <xf numFmtId="0" fontId="0" fillId="0" borderId="18" xfId="0" applyBorder="1" applyAlignment="1" applyProtection="1">
      <alignment vertical="center"/>
      <protection locked="0"/>
    </xf>
    <xf numFmtId="0" fontId="0" fillId="0" borderId="8"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0" fillId="0" borderId="13" xfId="0" applyBorder="1" applyAlignment="1">
      <alignment vertical="center"/>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vertical="center"/>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6" xfId="0" applyFont="1" applyBorder="1" applyAlignment="1">
      <alignment horizontal="left" vertical="center" wrapText="1"/>
    </xf>
    <xf numFmtId="0" fontId="7" fillId="0" borderId="15" xfId="0" applyFont="1" applyBorder="1" applyAlignment="1">
      <alignment horizontal="left" vertical="center" wrapText="1"/>
    </xf>
    <xf numFmtId="0" fontId="9" fillId="0" borderId="1" xfId="0" applyFont="1" applyBorder="1" applyAlignment="1">
      <alignment horizontal="center" vertical="center" textRotation="255"/>
    </xf>
    <xf numFmtId="0" fontId="10" fillId="0" borderId="1" xfId="0" applyFont="1" applyBorder="1" applyAlignment="1">
      <alignment horizontal="center" vertical="center" textRotation="255"/>
    </xf>
    <xf numFmtId="0" fontId="14" fillId="0" borderId="1" xfId="0" applyFont="1" applyBorder="1" applyAlignment="1">
      <alignment horizontal="center" vertical="center" wrapText="1"/>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center"/>
    </xf>
    <xf numFmtId="0" fontId="0" fillId="0" borderId="15" xfId="0" applyBorder="1" applyAlignment="1">
      <alignment horizontal="center"/>
    </xf>
    <xf numFmtId="14" fontId="0" fillId="0" borderId="1" xfId="0" applyNumberFormat="1" applyBorder="1" applyAlignment="1">
      <alignment horizontal="center" vertical="center"/>
    </xf>
    <xf numFmtId="0" fontId="2" fillId="0" borderId="1" xfId="0" applyFont="1" applyBorder="1" applyAlignment="1" applyProtection="1">
      <alignment horizontal="center" vertical="center"/>
    </xf>
    <xf numFmtId="0" fontId="2" fillId="0" borderId="1" xfId="0" applyFont="1" applyBorder="1" applyAlignment="1" applyProtection="1">
      <alignment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7"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9" xfId="0" applyBorder="1" applyAlignment="1" applyProtection="1">
      <alignment horizontal="center" vertical="center"/>
      <protection locked="0"/>
    </xf>
    <xf numFmtId="0" fontId="8" fillId="0" borderId="2"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5"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0" fillId="0" borderId="4"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4"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9" fillId="0" borderId="45" xfId="0" applyFont="1" applyBorder="1" applyAlignment="1">
      <alignment vertical="top" wrapText="1"/>
    </xf>
    <xf numFmtId="0" fontId="10" fillId="0" borderId="46" xfId="0" applyFont="1" applyBorder="1" applyAlignment="1">
      <alignment vertical="top" wrapText="1"/>
    </xf>
    <xf numFmtId="0" fontId="10" fillId="0" borderId="47" xfId="0" applyFont="1" applyBorder="1" applyAlignment="1">
      <alignment vertical="top" wrapText="1"/>
    </xf>
    <xf numFmtId="0" fontId="10" fillId="0" borderId="48" xfId="0" applyFont="1" applyBorder="1" applyAlignment="1">
      <alignment vertical="top" wrapText="1"/>
    </xf>
    <xf numFmtId="0" fontId="10" fillId="0" borderId="0" xfId="0" applyFont="1" applyBorder="1" applyAlignment="1">
      <alignment vertical="top" wrapText="1"/>
    </xf>
    <xf numFmtId="0" fontId="10" fillId="0" borderId="49" xfId="0" applyFont="1" applyBorder="1" applyAlignment="1">
      <alignment vertical="top" wrapText="1"/>
    </xf>
    <xf numFmtId="0" fontId="10" fillId="0" borderId="50" xfId="0" applyFont="1" applyBorder="1" applyAlignment="1">
      <alignment vertical="top" wrapText="1"/>
    </xf>
    <xf numFmtId="0" fontId="10" fillId="0" borderId="51" xfId="0" applyFont="1" applyBorder="1" applyAlignment="1">
      <alignment vertical="top" wrapText="1"/>
    </xf>
    <xf numFmtId="0" fontId="10" fillId="0" borderId="52" xfId="0" applyFont="1" applyBorder="1" applyAlignment="1">
      <alignment vertical="top" wrapText="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1" xfId="0" applyBorder="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4" fillId="0" borderId="33" xfId="0" applyFont="1" applyBorder="1" applyAlignment="1" applyProtection="1">
      <alignment horizontal="center" vertical="center"/>
    </xf>
    <xf numFmtId="0" fontId="5" fillId="0" borderId="39" xfId="0" applyFont="1" applyBorder="1" applyAlignment="1" applyProtection="1">
      <alignment horizontal="center" vertical="center" shrinkToFit="1"/>
    </xf>
    <xf numFmtId="0" fontId="5" fillId="0" borderId="40" xfId="0" applyFont="1" applyBorder="1" applyAlignment="1" applyProtection="1">
      <alignment horizontal="center" vertical="center" shrinkToFit="1"/>
    </xf>
    <xf numFmtId="0" fontId="5" fillId="0" borderId="41" xfId="0" applyFont="1" applyBorder="1" applyAlignment="1" applyProtection="1">
      <alignment horizontal="center" vertical="center" shrinkToFi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56" xfId="0" applyFont="1" applyBorder="1" applyAlignment="1" applyProtection="1">
      <alignment horizontal="left" vertical="top" wrapText="1"/>
      <protection locked="0"/>
    </xf>
    <xf numFmtId="0" fontId="9" fillId="0" borderId="44" xfId="0" applyFont="1" applyBorder="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62" xfId="0" applyFont="1" applyBorder="1" applyAlignment="1" applyProtection="1">
      <alignment horizontal="left" vertical="top" wrapText="1"/>
      <protection locked="0"/>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42" xfId="0"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54" xfId="0" applyFont="1" applyBorder="1" applyAlignment="1" applyProtection="1">
      <alignment horizontal="left" vertical="top" wrapText="1"/>
      <protection locked="0"/>
    </xf>
    <xf numFmtId="0" fontId="9" fillId="0" borderId="55" xfId="0" applyFont="1" applyBorder="1" applyAlignment="1" applyProtection="1">
      <alignment horizontal="left" vertical="top" wrapText="1"/>
      <protection locked="0"/>
    </xf>
    <xf numFmtId="0" fontId="3" fillId="0" borderId="53"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14" fillId="0" borderId="44" xfId="0" applyFont="1" applyBorder="1" applyAlignment="1" applyProtection="1">
      <alignment horizontal="center" vertical="center" shrinkToFit="1"/>
      <protection locked="0"/>
    </xf>
    <xf numFmtId="0" fontId="14" fillId="0" borderId="40" xfId="0" applyFont="1" applyBorder="1" applyAlignment="1" applyProtection="1">
      <alignment horizontal="center" vertical="center" shrinkToFit="1"/>
      <protection locked="0"/>
    </xf>
    <xf numFmtId="0" fontId="14" fillId="0" borderId="41" xfId="0" applyFont="1" applyBorder="1" applyAlignment="1" applyProtection="1">
      <alignment horizontal="center" vertical="center" shrinkToFit="1"/>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14" fontId="0" fillId="0" borderId="8" xfId="0" applyNumberFormat="1" applyBorder="1" applyAlignment="1">
      <alignment horizontal="center" vertical="center"/>
    </xf>
    <xf numFmtId="14" fontId="0" fillId="0" borderId="9" xfId="0" applyNumberFormat="1" applyBorder="1" applyAlignment="1">
      <alignment horizontal="center" vertical="center"/>
    </xf>
    <xf numFmtId="14" fontId="0" fillId="0" borderId="10" xfId="0" applyNumberFormat="1" applyBorder="1" applyAlignment="1">
      <alignment horizontal="center" vertic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14" xfId="0"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horizontal="center" vertical="top" wrapText="1"/>
    </xf>
    <xf numFmtId="0" fontId="0" fillId="0" borderId="7"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15" xfId="0" applyBorder="1" applyAlignment="1">
      <alignment horizontal="center" vertical="top" wrapText="1"/>
    </xf>
    <xf numFmtId="0" fontId="0" fillId="0" borderId="7" xfId="0" applyBorder="1" applyAlignment="1">
      <alignment horizontal="center" vertical="center"/>
    </xf>
    <xf numFmtId="0" fontId="0" fillId="0" borderId="63" xfId="0" applyBorder="1" applyAlignment="1">
      <alignment horizontal="center" vertical="center"/>
    </xf>
    <xf numFmtId="0" fontId="0" fillId="0" borderId="51" xfId="0" applyBorder="1" applyAlignment="1">
      <alignment horizontal="center" vertical="center"/>
    </xf>
    <xf numFmtId="0" fontId="0" fillId="0" borderId="64" xfId="0" applyBorder="1" applyAlignment="1">
      <alignment horizontal="center" vertical="center"/>
    </xf>
    <xf numFmtId="0" fontId="0" fillId="0" borderId="11" xfId="0" applyNumberFormat="1" applyBorder="1" applyAlignment="1">
      <alignment horizontal="center" vertical="center"/>
    </xf>
    <xf numFmtId="0" fontId="0" fillId="0" borderId="3" xfId="0" applyBorder="1" applyAlignment="1" applyProtection="1">
      <alignment horizontal="left" vertical="center" wrapText="1"/>
      <protection locked="0"/>
    </xf>
    <xf numFmtId="0" fontId="0" fillId="0" borderId="3" xfId="0" applyBorder="1" applyAlignment="1">
      <alignment horizontal="left" vertical="center" wrapText="1"/>
    </xf>
    <xf numFmtId="0" fontId="0" fillId="0" borderId="14" xfId="0"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15" xfId="0" applyBorder="1" applyAlignment="1">
      <alignment horizontal="left" vertical="center" wrapText="1"/>
    </xf>
    <xf numFmtId="0" fontId="9" fillId="0" borderId="1" xfId="0" applyFont="1" applyBorder="1" applyAlignment="1">
      <alignment horizontal="center" vertical="center" wrapText="1"/>
    </xf>
    <xf numFmtId="0" fontId="0" fillId="0" borderId="5" xfId="0" applyNumberFormat="1" applyBorder="1" applyAlignment="1">
      <alignment horizontal="center" vertical="center"/>
    </xf>
    <xf numFmtId="0" fontId="0" fillId="0" borderId="6" xfId="0" applyNumberFormat="1" applyBorder="1" applyAlignment="1">
      <alignment horizontal="center" vertical="center"/>
    </xf>
    <xf numFmtId="0" fontId="0" fillId="0" borderId="15" xfId="0" applyNumberFormat="1" applyBorder="1" applyAlignment="1">
      <alignment horizontal="center" vertical="center"/>
    </xf>
  </cellXfs>
  <cellStyles count="2">
    <cellStyle name="ハイパーリンク" xfId="1" builtinId="8"/>
    <cellStyle name="標準" xfId="0" builtinId="0"/>
  </cellStyles>
  <dxfs count="139">
    <dxf>
      <font>
        <color theme="0"/>
      </font>
    </dxf>
    <dxf>
      <font>
        <color theme="0"/>
      </font>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border>
        <left/>
        <right/>
        <top/>
        <bottom/>
        <vertical/>
        <horizontal/>
      </border>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83820</xdr:colOff>
      <xdr:row>0</xdr:row>
      <xdr:rowOff>45720</xdr:rowOff>
    </xdr:from>
    <xdr:to>
      <xdr:col>44</xdr:col>
      <xdr:colOff>175260</xdr:colOff>
      <xdr:row>7</xdr:row>
      <xdr:rowOff>15240</xdr:rowOff>
    </xdr:to>
    <xdr:sp macro="" textlink="">
      <xdr:nvSpPr>
        <xdr:cNvPr id="3" name="テキスト ボックス 2">
          <a:extLst>
            <a:ext uri="{FF2B5EF4-FFF2-40B4-BE49-F238E27FC236}">
              <a16:creationId xmlns:a16="http://schemas.microsoft.com/office/drawing/2014/main" id="{8B6B9065-9519-407D-941F-0D91F233978D}"/>
            </a:ext>
          </a:extLst>
        </xdr:cNvPr>
        <xdr:cNvSpPr txBox="1"/>
      </xdr:nvSpPr>
      <xdr:spPr>
        <a:xfrm>
          <a:off x="6751320" y="45720"/>
          <a:ext cx="29794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1100" b="0" i="0" u="none" strike="noStrike">
              <a:solidFill>
                <a:schemeClr val="dk1"/>
              </a:solidFill>
              <a:effectLst/>
              <a:latin typeface="+mn-lt"/>
              <a:ea typeface="+mn-ea"/>
              <a:cs typeface="+mn-cs"/>
            </a:rPr>
            <a:t>①のシートに基づき、太枠の多くが自動的に入力されています。</a:t>
          </a:r>
          <a:endParaRPr kumimoji="0" lang="en-US" altLang="ja-JP" sz="1100" b="0" i="0" u="none" strike="noStrike">
            <a:solidFill>
              <a:schemeClr val="dk1"/>
            </a:solidFill>
            <a:effectLst/>
            <a:latin typeface="+mn-lt"/>
            <a:ea typeface="+mn-ea"/>
            <a:cs typeface="+mn-cs"/>
          </a:endParaRPr>
        </a:p>
        <a:p>
          <a:r>
            <a:rPr kumimoji="0" lang="ja-JP" altLang="en-US" sz="1100" b="0" i="0" u="none" strike="noStrike">
              <a:solidFill>
                <a:schemeClr val="dk1"/>
              </a:solidFill>
              <a:effectLst/>
              <a:latin typeface="+mn-lt"/>
              <a:ea typeface="+mn-ea"/>
              <a:cs typeface="+mn-cs"/>
            </a:rPr>
            <a:t>ただし「区分」「一人部屋希望」「備考欄」はそれぞれ直接選択または入力してください。</a:t>
          </a:r>
          <a:endParaRPr lang="en-US" altLang="ja-JP" sz="1100" b="0" i="0" u="none" strike="noStrike">
            <a:solidFill>
              <a:schemeClr val="dk1"/>
            </a:solidFill>
            <a:effectLst/>
            <a:latin typeface="+mn-lt"/>
            <a:ea typeface="+mn-ea"/>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xdr:row>
      <xdr:rowOff>22860</xdr:rowOff>
    </xdr:from>
    <xdr:to>
      <xdr:col>41</xdr:col>
      <xdr:colOff>662940</xdr:colOff>
      <xdr:row>8</xdr:row>
      <xdr:rowOff>129540</xdr:rowOff>
    </xdr:to>
    <xdr:sp macro="" textlink="">
      <xdr:nvSpPr>
        <xdr:cNvPr id="3" name="テキスト ボックス 2">
          <a:extLst>
            <a:ext uri="{FF2B5EF4-FFF2-40B4-BE49-F238E27FC236}">
              <a16:creationId xmlns:a16="http://schemas.microsoft.com/office/drawing/2014/main" id="{0D8BA3B1-A432-45B9-8679-B0457F580FE2}"/>
            </a:ext>
          </a:extLst>
        </xdr:cNvPr>
        <xdr:cNvSpPr txBox="1"/>
      </xdr:nvSpPr>
      <xdr:spPr>
        <a:xfrm>
          <a:off x="6705600" y="358140"/>
          <a:ext cx="2331720" cy="1402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1100" b="0" i="0" u="none" strike="noStrike">
              <a:solidFill>
                <a:schemeClr val="dk1"/>
              </a:solidFill>
              <a:effectLst/>
              <a:latin typeface="+mn-lt"/>
              <a:ea typeface="+mn-ea"/>
              <a:cs typeface="+mn-cs"/>
            </a:rPr>
            <a:t>①のシートに基づき、太枠の多くが自動的に入力されています。</a:t>
          </a:r>
          <a:endParaRPr kumimoji="0" lang="en-US" altLang="ja-JP" sz="1100" b="0" i="0" u="none" strike="noStrike">
            <a:solidFill>
              <a:schemeClr val="dk1"/>
            </a:solidFill>
            <a:effectLst/>
            <a:latin typeface="+mn-lt"/>
            <a:ea typeface="+mn-ea"/>
            <a:cs typeface="+mn-cs"/>
          </a:endParaRPr>
        </a:p>
        <a:p>
          <a:r>
            <a:rPr kumimoji="0" lang="ja-JP" altLang="en-US" sz="1100" b="0" i="0" u="none" strike="noStrike">
              <a:solidFill>
                <a:schemeClr val="dk1"/>
              </a:solidFill>
              <a:effectLst/>
              <a:latin typeface="+mn-lt"/>
              <a:ea typeface="+mn-ea"/>
              <a:cs typeface="+mn-cs"/>
            </a:rPr>
            <a:t>ただし「区分」「一人部屋希望」「備考欄」はそれぞれ直接選択または入力してください。</a:t>
          </a:r>
          <a:endParaRPr lang="en-US" altLang="ja-JP" sz="1100" b="0" i="0" u="none" strike="noStrike">
            <a:solidFill>
              <a:schemeClr val="dk1"/>
            </a:solidFill>
            <a:effectLst/>
            <a:latin typeface="+mn-lt"/>
            <a:ea typeface="+mn-ea"/>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kiden-shiga@jtb.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kiden-shiga@jtb.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7F6E5-F196-4C5B-9D4B-2584389025EC}">
  <sheetPr>
    <tabColor rgb="FFFF0000"/>
  </sheetPr>
  <dimension ref="A1:AC85"/>
  <sheetViews>
    <sheetView showGridLines="0" workbookViewId="0">
      <selection activeCell="C2" sqref="C2"/>
    </sheetView>
  </sheetViews>
  <sheetFormatPr defaultRowHeight="18"/>
  <cols>
    <col min="1" max="1" width="4.8984375" customWidth="1"/>
    <col min="2" max="2" width="3.19921875" customWidth="1"/>
    <col min="3" max="3" width="17.3984375" customWidth="1"/>
    <col min="4" max="4" width="14.59765625" customWidth="1"/>
    <col min="5" max="5" width="3.5" customWidth="1"/>
    <col min="6" max="6" width="3.19921875" customWidth="1"/>
    <col min="7" max="7" width="15.19921875" customWidth="1"/>
    <col min="8" max="8" width="10.69921875" customWidth="1"/>
    <col min="9" max="9" width="4.69921875" customWidth="1"/>
    <col min="10" max="10" width="20.3984375" customWidth="1"/>
    <col min="11" max="11" width="10" customWidth="1"/>
    <col min="12" max="12" width="4.69921875" customWidth="1"/>
    <col min="13" max="13" width="36.8984375" customWidth="1"/>
    <col min="14" max="16" width="5.5" customWidth="1"/>
    <col min="17" max="20" width="8.5" customWidth="1"/>
    <col min="21" max="23" width="5.19921875" customWidth="1"/>
    <col min="24" max="27" width="6.69921875" customWidth="1"/>
    <col min="28" max="28" width="4.19921875" hidden="1" customWidth="1"/>
    <col min="29" max="29" width="6.69921875" customWidth="1"/>
  </cols>
  <sheetData>
    <row r="1" spans="1:29" ht="18.75" customHeight="1" thickTop="1" thickBot="1">
      <c r="C1" s="33" t="s">
        <v>96</v>
      </c>
      <c r="D1" s="65" t="e">
        <f>C3&amp;LEFT(C2,1)&amp;C4&amp;" "&amp;LEFT(C6,LEN(C6)-3)&amp;" 宿泊申込"</f>
        <v>#VALUE!</v>
      </c>
      <c r="E1" s="66"/>
      <c r="F1" s="66"/>
      <c r="G1" s="67"/>
      <c r="H1" s="35" t="s">
        <v>95</v>
      </c>
      <c r="I1" s="72"/>
      <c r="J1" s="72"/>
      <c r="K1" s="62" t="s">
        <v>80</v>
      </c>
      <c r="L1" s="64" t="s">
        <v>87</v>
      </c>
      <c r="M1" s="62" t="s">
        <v>79</v>
      </c>
      <c r="N1" s="73" t="s">
        <v>53</v>
      </c>
      <c r="O1" s="74" t="s">
        <v>54</v>
      </c>
      <c r="P1" s="75" t="s">
        <v>55</v>
      </c>
      <c r="Q1" s="40" t="str">
        <f>LEFT(③宿泊等申込書!Y20,7)</f>
        <v>7,600円～</v>
      </c>
      <c r="R1" s="41" t="str">
        <f>LEFT(③宿泊等申込書!Y21,7)</f>
        <v>8,500円～</v>
      </c>
      <c r="S1" s="41" t="str">
        <f>LEFT(③宿泊等申込書!Y22,8)</f>
        <v>10,000円～</v>
      </c>
      <c r="T1" s="42" t="str">
        <f>LEFT(③宿泊等申込書!Y23,8)</f>
        <v>12,000円～</v>
      </c>
      <c r="U1" s="78" t="str">
        <f>③宿泊等申込書!Y25</f>
        <v>食事なし</v>
      </c>
      <c r="V1" s="77" t="str">
        <f>③宿泊等申込書!Y26</f>
        <v>朝食付き希望</v>
      </c>
      <c r="W1" s="76" t="str">
        <f>③宿泊等申込書!Y27</f>
        <v>2食付き希望</v>
      </c>
      <c r="X1" s="47" t="str">
        <f>③宿泊等申込書!I13</f>
        <v>12/15</v>
      </c>
      <c r="Y1" s="48" t="str">
        <f>③宿泊等申込書!L13</f>
        <v>12/16</v>
      </c>
      <c r="Z1" s="48" t="str">
        <f>③宿泊等申込書!O13</f>
        <v>12/17</v>
      </c>
      <c r="AA1" s="68" t="str">
        <f>③宿泊等申込書!R13</f>
        <v>12/18</v>
      </c>
      <c r="AB1" s="68"/>
      <c r="AC1" s="49" t="str">
        <f>③宿泊等申込書!U13</f>
        <v>12/19</v>
      </c>
    </row>
    <row r="2" spans="1:29" ht="18.600000000000001" thickTop="1">
      <c r="C2" s="23"/>
      <c r="D2" s="54"/>
      <c r="E2" s="54"/>
      <c r="F2" s="54"/>
      <c r="G2" s="54"/>
      <c r="H2" s="53"/>
      <c r="I2" s="72"/>
      <c r="J2" s="72"/>
      <c r="K2" s="63"/>
      <c r="L2" s="64"/>
      <c r="M2" s="62"/>
      <c r="N2" s="73"/>
      <c r="O2" s="74"/>
      <c r="P2" s="75"/>
      <c r="Q2" s="43" t="str">
        <f>RIGHT(③宿泊等申込書!Y20,6)</f>
        <v>8,499円</v>
      </c>
      <c r="R2" s="44" t="str">
        <f>RIGHT(③宿泊等申込書!Y21,6)</f>
        <v>9,999円</v>
      </c>
      <c r="S2" s="44" t="str">
        <f>RIGHT(③宿泊等申込書!Y22,7)</f>
        <v>11,999円</v>
      </c>
      <c r="T2" s="45" t="str">
        <f>RIGHT(③宿泊等申込書!Y23,7)</f>
        <v>15,000円</v>
      </c>
      <c r="U2" s="78"/>
      <c r="V2" s="77"/>
      <c r="W2" s="76"/>
      <c r="X2" s="50" t="str">
        <f>③宿泊等申込書!I14</f>
        <v>(水)</v>
      </c>
      <c r="Y2" s="51" t="str">
        <f>③宿泊等申込書!L14</f>
        <v>(木)</v>
      </c>
      <c r="Z2" s="51" t="str">
        <f>③宿泊等申込書!O14</f>
        <v>(金)</v>
      </c>
      <c r="AA2" s="69" t="str">
        <f>③宿泊等申込書!R14</f>
        <v>(土)</v>
      </c>
      <c r="AB2" s="69"/>
      <c r="AC2" s="52" t="str">
        <f>③宿泊等申込書!U14</f>
        <v>(日)</v>
      </c>
    </row>
    <row r="3" spans="1:29">
      <c r="C3" s="27"/>
      <c r="D3" s="55"/>
      <c r="E3" s="55"/>
      <c r="F3" s="55"/>
      <c r="G3" s="55"/>
      <c r="H3" s="31">
        <f>C2</f>
        <v>0</v>
      </c>
      <c r="I3" s="36">
        <f>C3</f>
        <v>0</v>
      </c>
      <c r="J3" s="36">
        <f>C6</f>
        <v>0</v>
      </c>
      <c r="K3" s="36" t="str">
        <f>③宿泊等申込書!F9</f>
        <v/>
      </c>
      <c r="L3" s="36" t="e">
        <f>MAX(③宿泊等申込書!F20:V20)</f>
        <v>#N/A</v>
      </c>
      <c r="M3" s="36" t="str">
        <f>IF(③宿泊等申込書!D21&lt;&gt;"",③宿泊等申込書!D21,"")</f>
        <v/>
      </c>
      <c r="N3" s="37">
        <f>③宿泊等申込書!AA17</f>
        <v>0</v>
      </c>
      <c r="O3" s="38">
        <f>③宿泊等申込書!AD17</f>
        <v>0</v>
      </c>
      <c r="P3" s="39">
        <f>③宿泊等申込書!AG17</f>
        <v>0</v>
      </c>
      <c r="Q3" s="37" t="str">
        <f>IF(③宿泊等申込書!AG20&lt;&gt;"",③宿泊等申込書!AG20,"")</f>
        <v/>
      </c>
      <c r="R3" s="38" t="str">
        <f>IF(③宿泊等申込書!AG21&lt;&gt;"",③宿泊等申込書!AG21,"")</f>
        <v/>
      </c>
      <c r="S3" s="38" t="str">
        <f>IF(③宿泊等申込書!AG22&lt;&gt;"",③宿泊等申込書!AG22,"")</f>
        <v/>
      </c>
      <c r="T3" s="39" t="str">
        <f>IF(③宿泊等申込書!AG23&lt;&gt;"",③宿泊等申込書!AG23,"")</f>
        <v/>
      </c>
      <c r="U3" s="37" t="str">
        <f>IF(③宿泊等申込書!AG25&lt;&gt;"",③宿泊等申込書!AG25,"")</f>
        <v/>
      </c>
      <c r="V3" s="38" t="str">
        <f>IF(③宿泊等申込書!AG26&lt;&gt;"",③宿泊等申込書!AG26,"")</f>
        <v/>
      </c>
      <c r="W3" s="39" t="str">
        <f>IF(③宿泊等申込書!AG27&lt;&gt;"",③宿泊等申込書!AG27,"")</f>
        <v/>
      </c>
      <c r="X3" s="37" t="str">
        <f>IF(③宿泊等申込書!A31&lt;&gt;"",③宿泊等申込書!A31,"")</f>
        <v/>
      </c>
      <c r="Y3" s="38" t="str">
        <f>IF(③宿泊等申込書!H31&lt;&gt;"",③宿泊等申込書!H31,"")</f>
        <v/>
      </c>
      <c r="Z3" s="38" t="str">
        <f>IF(③宿泊等申込書!O31&lt;&gt;"",③宿泊等申込書!O31,"")</f>
        <v/>
      </c>
      <c r="AA3" s="46" t="str">
        <f>IF(③宿泊等申込書!V31&lt;&gt;"",③宿泊等申込書!V31,"")</f>
        <v/>
      </c>
      <c r="AB3" s="38" t="str">
        <f>IF(③宿泊等申込書!V32&lt;&gt;"",③宿泊等申込書!V32,"")</f>
        <v/>
      </c>
      <c r="AC3" s="39" t="str">
        <f>IF(③宿泊等申込書!AC31&lt;&gt;"",③宿泊等申込書!AC31,"")</f>
        <v/>
      </c>
    </row>
    <row r="4" spans="1:29">
      <c r="C4" s="23"/>
      <c r="D4" s="55"/>
      <c r="E4" s="55"/>
      <c r="F4" s="55"/>
      <c r="G4" s="55"/>
      <c r="H4" s="32">
        <f>IFERROR(L4+MAX(X4:AC4),0)</f>
        <v>0</v>
      </c>
      <c r="I4" s="36">
        <f>I3+100</f>
        <v>100</v>
      </c>
      <c r="J4" s="36">
        <f>J3</f>
        <v>0</v>
      </c>
      <c r="K4" s="36"/>
      <c r="L4" s="36" t="e">
        <f>MAX('⑤宿泊等申込書 (保護者等)'!F18:V18)</f>
        <v>#N/A</v>
      </c>
      <c r="M4" s="36" t="str">
        <f>IF('⑤宿泊等申込書 (保護者等)'!F19&lt;&gt;"",'⑤宿泊等申込書 (保護者等)'!F19,"")</f>
        <v/>
      </c>
      <c r="N4" s="37">
        <f>'⑤宿泊等申込書 (保護者等)'!AA17</f>
        <v>0</v>
      </c>
      <c r="O4" s="38">
        <f>'⑤宿泊等申込書 (保護者等)'!AD17</f>
        <v>0</v>
      </c>
      <c r="P4" s="39">
        <f>'⑤宿泊等申込書 (保護者等)'!AG17</f>
        <v>0</v>
      </c>
      <c r="Q4" s="37" t="str">
        <f>IF('⑤宿泊等申込書 (保護者等)'!AG20&lt;&gt;"",'⑤宿泊等申込書 (保護者等)'!AG20,"")</f>
        <v/>
      </c>
      <c r="R4" s="38" t="str">
        <f>IF('⑤宿泊等申込書 (保護者等)'!AG21&lt;&gt;"",'⑤宿泊等申込書 (保護者等)'!AG21,"")</f>
        <v/>
      </c>
      <c r="S4" s="38" t="str">
        <f>IF('⑤宿泊等申込書 (保護者等)'!AG22&lt;&gt;"",'⑤宿泊等申込書 (保護者等)'!AG22,"")</f>
        <v/>
      </c>
      <c r="T4" s="39" t="str">
        <f>IF('⑤宿泊等申込書 (保護者等)'!AG23&lt;&gt;"",'⑤宿泊等申込書 (保護者等)'!AG23,"")</f>
        <v/>
      </c>
      <c r="U4" s="37" t="str">
        <f>IF('⑤宿泊等申込書 (保護者等)'!AG25&lt;&gt;"",'⑤宿泊等申込書 (保護者等)'!AG25,"")</f>
        <v/>
      </c>
      <c r="V4" s="38" t="str">
        <f>IF('⑤宿泊等申込書 (保護者等)'!AG26&lt;&gt;"",'⑤宿泊等申込書 (保護者等)'!AG26,"")</f>
        <v/>
      </c>
      <c r="W4" s="39" t="str">
        <f>IF('⑤宿泊等申込書 (保護者等)'!AG27&lt;&gt;"",'⑤宿泊等申込書 (保護者等)'!AG27,"")</f>
        <v/>
      </c>
      <c r="X4" s="37" t="str">
        <f>IF('⑤宿泊等申込書 (保護者等)'!A31&lt;&gt;"",'⑤宿泊等申込書 (保護者等)'!A31,"")</f>
        <v/>
      </c>
      <c r="Y4" s="38" t="str">
        <f>IF('⑤宿泊等申込書 (保護者等)'!H31&lt;&gt;"",'⑤宿泊等申込書 (保護者等)'!H31,"")</f>
        <v/>
      </c>
      <c r="Z4" s="38" t="str">
        <f>IF('⑤宿泊等申込書 (保護者等)'!O31&lt;&gt;"",'⑤宿泊等申込書 (保護者等)'!O31,"")</f>
        <v/>
      </c>
      <c r="AA4" s="46" t="str">
        <f>IF('⑤宿泊等申込書 (保護者等)'!V31&lt;&gt;"",'⑤宿泊等申込書 (保護者等)'!V31,"")</f>
        <v/>
      </c>
      <c r="AB4" s="38" t="str">
        <f>IF('⑤宿泊等申込書 (保護者等)'!V32&lt;&gt;"",'⑤宿泊等申込書 (保護者等)'!V32,"")</f>
        <v/>
      </c>
      <c r="AC4" s="39" t="str">
        <f>IF('⑤宿泊等申込書 (保護者等)'!AC31&lt;&gt;"",'⑤宿泊等申込書 (保護者等)'!AC31,"")</f>
        <v/>
      </c>
    </row>
    <row r="5" spans="1:29">
      <c r="C5" s="23"/>
      <c r="D5" s="55"/>
      <c r="E5" s="55"/>
      <c r="F5" s="55"/>
      <c r="G5" s="55"/>
    </row>
    <row r="6" spans="1:29">
      <c r="C6" s="23"/>
      <c r="D6" s="55"/>
      <c r="E6" s="55"/>
      <c r="F6" s="55"/>
      <c r="G6" s="55"/>
    </row>
    <row r="7" spans="1:29">
      <c r="C7" s="23"/>
      <c r="D7" s="55"/>
      <c r="E7" s="55"/>
      <c r="F7" s="55"/>
      <c r="G7" s="55"/>
    </row>
    <row r="8" spans="1:29">
      <c r="C8" s="23"/>
      <c r="D8" s="55"/>
      <c r="E8" s="55"/>
      <c r="F8" s="55"/>
      <c r="G8" s="55"/>
    </row>
    <row r="9" spans="1:29">
      <c r="C9" s="23"/>
      <c r="D9" s="55"/>
      <c r="E9" s="55"/>
      <c r="F9" s="55"/>
      <c r="G9" s="55"/>
      <c r="H9" s="70" t="s">
        <v>86</v>
      </c>
      <c r="I9" s="71"/>
      <c r="J9" s="71"/>
      <c r="K9" s="71"/>
      <c r="L9" s="71"/>
    </row>
    <row r="10" spans="1:29">
      <c r="C10" s="23"/>
      <c r="D10" s="55"/>
      <c r="E10" s="55"/>
      <c r="F10" s="55"/>
      <c r="G10" s="55"/>
      <c r="H10" s="28" t="s">
        <v>4</v>
      </c>
      <c r="I10" s="29" t="s">
        <v>88</v>
      </c>
      <c r="J10" s="30" t="s">
        <v>89</v>
      </c>
      <c r="K10" s="30" t="s">
        <v>90</v>
      </c>
      <c r="L10" s="28" t="s">
        <v>91</v>
      </c>
    </row>
    <row r="11" spans="1:29">
      <c r="A11" s="60" t="s">
        <v>92</v>
      </c>
      <c r="B11" s="34" t="str">
        <f>IF(D11=0,"",1)</f>
        <v/>
      </c>
      <c r="C11" s="24"/>
      <c r="D11" s="24"/>
      <c r="E11" s="24"/>
      <c r="F11" s="24"/>
      <c r="G11" s="23"/>
      <c r="H11" s="28">
        <f>②宿泊者名簿!O8</f>
        <v>0</v>
      </c>
      <c r="I11" s="30" t="str">
        <f>IF(②宿泊者名簿!U8&lt;&gt;"",②宿泊者名簿!U8,"")</f>
        <v/>
      </c>
      <c r="J11" s="28" t="str">
        <f>IF(②宿泊者名簿!W8&lt;&gt;"",②宿泊者名簿!W8,"")</f>
        <v/>
      </c>
      <c r="K11" s="28" t="str">
        <f>IF(②宿泊者名簿!AB8&lt;&gt;"",②宿泊者名簿!AB8,"")</f>
        <v/>
      </c>
      <c r="L11" s="28" t="str">
        <f>IF(②宿泊者名簿!AF8&lt;&gt;"",②宿泊者名簿!AF8,"")</f>
        <v/>
      </c>
    </row>
    <row r="12" spans="1:29">
      <c r="A12" s="60"/>
      <c r="B12" s="34" t="str">
        <f>IF(D12=0,"",COUNT($B$11:B11)+1)</f>
        <v/>
      </c>
      <c r="C12" s="24"/>
      <c r="D12" s="24"/>
      <c r="E12" s="24"/>
      <c r="F12" s="24"/>
      <c r="G12" s="23"/>
      <c r="H12" s="28">
        <f>②宿泊者名簿!O11</f>
        <v>0</v>
      </c>
      <c r="I12" s="30" t="str">
        <f>IF(②宿泊者名簿!U11&lt;&gt;"",②宿泊者名簿!U11,"")</f>
        <v/>
      </c>
      <c r="J12" s="28" t="str">
        <f>IF(②宿泊者名簿!W11&lt;&gt;"",②宿泊者名簿!W11,"")</f>
        <v/>
      </c>
      <c r="K12" s="28" t="str">
        <f>IF(②宿泊者名簿!AB11&lt;&gt;"",②宿泊者名簿!AB11,"")</f>
        <v/>
      </c>
      <c r="L12" s="28" t="str">
        <f>IF(②宿泊者名簿!AF11&lt;&gt;"",②宿泊者名簿!AF11,"")</f>
        <v/>
      </c>
    </row>
    <row r="13" spans="1:29">
      <c r="A13" s="60"/>
      <c r="B13" s="34" t="str">
        <f>IF(D13=0,"",COUNT($B$11:B12)+1)</f>
        <v/>
      </c>
      <c r="C13" s="24"/>
      <c r="D13" s="24"/>
      <c r="E13" s="24"/>
      <c r="F13" s="24"/>
      <c r="G13" s="23"/>
      <c r="H13" s="28">
        <f>②宿泊者名簿!O14</f>
        <v>0</v>
      </c>
      <c r="I13" s="30" t="str">
        <f>IF(②宿泊者名簿!U14&lt;&gt;"",②宿泊者名簿!U14,"")</f>
        <v/>
      </c>
      <c r="J13" s="28" t="str">
        <f>IF(②宿泊者名簿!W14&lt;&gt;"",②宿泊者名簿!W14,"")</f>
        <v/>
      </c>
      <c r="K13" s="28" t="str">
        <f>IF(②宿泊者名簿!AB14&lt;&gt;"",②宿泊者名簿!AB14,"")</f>
        <v/>
      </c>
      <c r="L13" s="28" t="str">
        <f>IF(②宿泊者名簿!AF14&lt;&gt;"",②宿泊者名簿!AF14,"")</f>
        <v/>
      </c>
    </row>
    <row r="14" spans="1:29">
      <c r="A14" s="60"/>
      <c r="B14" s="34">
        <f>COUNT($B$11:B13)+1</f>
        <v>1</v>
      </c>
      <c r="C14" s="24"/>
      <c r="D14" s="24"/>
      <c r="E14" s="24"/>
      <c r="F14" s="24"/>
      <c r="G14" s="23"/>
      <c r="H14" s="28">
        <f>②宿泊者名簿!O17</f>
        <v>0</v>
      </c>
      <c r="I14" s="30" t="str">
        <f>IF(②宿泊者名簿!U17&lt;&gt;"",②宿泊者名簿!U17,"")</f>
        <v/>
      </c>
      <c r="J14" s="28" t="str">
        <f>IF(②宿泊者名簿!W17&lt;&gt;"",②宿泊者名簿!W17,"")</f>
        <v/>
      </c>
      <c r="K14" s="28" t="str">
        <f>IF(②宿泊者名簿!AB17&lt;&gt;"",②宿泊者名簿!AB17,"")</f>
        <v/>
      </c>
      <c r="L14" s="28" t="str">
        <f>IF(②宿泊者名簿!AF17&lt;&gt;"",②宿泊者名簿!AF17,"")</f>
        <v/>
      </c>
    </row>
    <row r="15" spans="1:29">
      <c r="A15" s="60"/>
      <c r="B15" s="34">
        <f>COUNT($B$11:B14)+1</f>
        <v>2</v>
      </c>
      <c r="C15" s="24"/>
      <c r="D15" s="24"/>
      <c r="E15" s="24"/>
      <c r="F15" s="24"/>
      <c r="G15" s="23"/>
      <c r="H15" s="28">
        <f>②宿泊者名簿!O20</f>
        <v>0</v>
      </c>
      <c r="I15" s="30" t="str">
        <f>IF(②宿泊者名簿!U20&lt;&gt;"",②宿泊者名簿!U20,"")</f>
        <v/>
      </c>
      <c r="J15" s="28" t="str">
        <f>IF(②宿泊者名簿!W20&lt;&gt;"",②宿泊者名簿!W20,"")</f>
        <v/>
      </c>
      <c r="K15" s="28" t="str">
        <f>IF(②宿泊者名簿!AB20&lt;&gt;"",②宿泊者名簿!AB20,"")</f>
        <v/>
      </c>
      <c r="L15" s="28" t="str">
        <f>IF(②宿泊者名簿!AF20&lt;&gt;"",②宿泊者名簿!AF20,"")</f>
        <v/>
      </c>
    </row>
    <row r="16" spans="1:29">
      <c r="A16" s="60"/>
      <c r="B16" s="34">
        <f>COUNT($B$11:B15)+1</f>
        <v>3</v>
      </c>
      <c r="C16" s="24"/>
      <c r="D16" s="24"/>
      <c r="E16" s="24"/>
      <c r="F16" s="24"/>
      <c r="G16" s="23"/>
      <c r="H16" s="28">
        <f>②宿泊者名簿!O23</f>
        <v>0</v>
      </c>
      <c r="I16" s="30" t="str">
        <f>IF(②宿泊者名簿!U23&lt;&gt;"",②宿泊者名簿!U23,"")</f>
        <v/>
      </c>
      <c r="J16" s="28" t="str">
        <f>IF(②宿泊者名簿!W23&lt;&gt;"",②宿泊者名簿!W23,"")</f>
        <v/>
      </c>
      <c r="K16" s="28" t="str">
        <f>IF(②宿泊者名簿!AB23&lt;&gt;"",②宿泊者名簿!AB23,"")</f>
        <v/>
      </c>
      <c r="L16" s="28" t="str">
        <f>IF(②宿泊者名簿!AF23&lt;&gt;"",②宿泊者名簿!AF23,"")</f>
        <v/>
      </c>
    </row>
    <row r="17" spans="1:12">
      <c r="A17" s="60"/>
      <c r="B17" s="34">
        <f>COUNT($B$11:B16)+1</f>
        <v>4</v>
      </c>
      <c r="C17" s="24"/>
      <c r="D17" s="24"/>
      <c r="E17" s="24"/>
      <c r="F17" s="24"/>
      <c r="G17" s="23"/>
      <c r="H17" s="28">
        <f>②宿泊者名簿!O26</f>
        <v>0</v>
      </c>
      <c r="I17" s="30" t="str">
        <f>IF(②宿泊者名簿!U26&lt;&gt;"",②宿泊者名簿!U26,"")</f>
        <v/>
      </c>
      <c r="J17" s="28" t="str">
        <f>IF(②宿泊者名簿!W26&lt;&gt;"",②宿泊者名簿!W26,"")</f>
        <v/>
      </c>
      <c r="K17" s="28" t="str">
        <f>IF(②宿泊者名簿!AB26&lt;&gt;"",②宿泊者名簿!AB26,"")</f>
        <v/>
      </c>
      <c r="L17" s="28" t="str">
        <f>IF(②宿泊者名簿!AF26&lt;&gt;"",②宿泊者名簿!AF26,"")</f>
        <v/>
      </c>
    </row>
    <row r="18" spans="1:12">
      <c r="A18" s="60"/>
      <c r="B18" s="34" t="str">
        <f>IF(OR(D18="　",D18=""),"",COUNT($B$11:B17)+1)</f>
        <v/>
      </c>
      <c r="C18" s="24"/>
      <c r="D18" s="24"/>
      <c r="E18" s="24"/>
      <c r="F18" s="24"/>
      <c r="G18" s="23"/>
      <c r="H18" s="28">
        <f>②宿泊者名簿!O29</f>
        <v>0</v>
      </c>
      <c r="I18" s="30" t="str">
        <f>IF(②宿泊者名簿!U29&lt;&gt;"",②宿泊者名簿!U29,"")</f>
        <v/>
      </c>
      <c r="J18" s="28" t="str">
        <f>IF(②宿泊者名簿!W29&lt;&gt;"",②宿泊者名簿!W29,"")</f>
        <v/>
      </c>
      <c r="K18" s="28" t="str">
        <f>IF(②宿泊者名簿!AB29&lt;&gt;"",②宿泊者名簿!AB29,"")</f>
        <v/>
      </c>
      <c r="L18" s="28" t="str">
        <f>IF(②宿泊者名簿!AF29&lt;&gt;"",②宿泊者名簿!AF29,"")</f>
        <v/>
      </c>
    </row>
    <row r="19" spans="1:12">
      <c r="A19" s="60"/>
      <c r="B19" s="34" t="str">
        <f>IF(OR(D19="　",D19=""),"",COUNT($B$11:B18)+1)</f>
        <v/>
      </c>
      <c r="C19" s="24"/>
      <c r="D19" s="24"/>
      <c r="E19" s="24"/>
      <c r="F19" s="24"/>
      <c r="G19" s="23"/>
      <c r="H19" s="28">
        <f>②宿泊者名簿!O32</f>
        <v>0</v>
      </c>
      <c r="I19" s="30" t="str">
        <f>IF(②宿泊者名簿!U32&lt;&gt;"",②宿泊者名簿!U32,"")</f>
        <v/>
      </c>
      <c r="J19" s="28" t="str">
        <f>IF(②宿泊者名簿!W32&lt;&gt;"",②宿泊者名簿!W32,"")</f>
        <v/>
      </c>
      <c r="K19" s="28" t="str">
        <f>IF(②宿泊者名簿!AB32&lt;&gt;"",②宿泊者名簿!AB32,"")</f>
        <v/>
      </c>
      <c r="L19" s="28" t="str">
        <f>IF(②宿泊者名簿!AF32&lt;&gt;"",②宿泊者名簿!AF32,"")</f>
        <v/>
      </c>
    </row>
    <row r="20" spans="1:12">
      <c r="A20" s="60"/>
      <c r="B20" s="34" t="str">
        <f>IF(OR(D20="　",D20=""),"",COUNT($B$11:B19)+1)</f>
        <v/>
      </c>
      <c r="C20" s="24"/>
      <c r="D20" s="24"/>
      <c r="E20" s="24"/>
      <c r="F20" s="24"/>
      <c r="G20" s="23"/>
      <c r="H20" s="28">
        <f>②宿泊者名簿!O35</f>
        <v>0</v>
      </c>
      <c r="I20" s="30" t="str">
        <f>IF(②宿泊者名簿!U35&lt;&gt;"",②宿泊者名簿!U35,"")</f>
        <v/>
      </c>
      <c r="J20" s="28" t="str">
        <f>IF(②宿泊者名簿!W35&lt;&gt;"",②宿泊者名簿!W35,"")</f>
        <v/>
      </c>
      <c r="K20" s="28" t="str">
        <f>IF(②宿泊者名簿!AB35&lt;&gt;"",②宿泊者名簿!AB35,"")</f>
        <v/>
      </c>
      <c r="L20" s="28" t="str">
        <f>IF(②宿泊者名簿!AF35&lt;&gt;"",②宿泊者名簿!AF35,"")</f>
        <v/>
      </c>
    </row>
    <row r="21" spans="1:12">
      <c r="A21" s="60"/>
      <c r="B21" s="34" t="str">
        <f>IF(OR(D21="　",D21=""),"",COUNT($B$11:B20)+1)</f>
        <v/>
      </c>
      <c r="C21" s="24"/>
      <c r="D21" s="24"/>
      <c r="E21" s="24"/>
      <c r="F21" s="24"/>
      <c r="G21" s="23"/>
      <c r="H21" s="28">
        <f>②宿泊者名簿!O38</f>
        <v>0</v>
      </c>
      <c r="I21" s="30" t="str">
        <f>IF(②宿泊者名簿!U38&lt;&gt;"",②宿泊者名簿!U38,"")</f>
        <v/>
      </c>
      <c r="J21" s="28" t="str">
        <f>IF(②宿泊者名簿!W38&lt;&gt;"",②宿泊者名簿!W38,"")</f>
        <v/>
      </c>
      <c r="K21" s="28" t="str">
        <f>IF(②宿泊者名簿!AB38&lt;&gt;"",②宿泊者名簿!AB38,"")</f>
        <v/>
      </c>
      <c r="L21" s="28" t="str">
        <f>IF(②宿泊者名簿!AF38&lt;&gt;"",②宿泊者名簿!AF38,"")</f>
        <v/>
      </c>
    </row>
    <row r="22" spans="1:12">
      <c r="A22" s="60"/>
      <c r="B22" s="34" t="str">
        <f>IF(OR(D22="　",D22=""),"",COUNT($B$11:B21)+1)</f>
        <v/>
      </c>
      <c r="C22" s="24"/>
      <c r="D22" s="24"/>
      <c r="E22" s="24"/>
      <c r="F22" s="24"/>
      <c r="G22" s="23"/>
      <c r="H22" s="28">
        <f>②宿泊者名簿!O41</f>
        <v>0</v>
      </c>
      <c r="I22" s="30" t="str">
        <f>IF(②宿泊者名簿!U41&lt;&gt;"",②宿泊者名簿!U41,"")</f>
        <v/>
      </c>
      <c r="J22" s="28" t="str">
        <f>IF(②宿泊者名簿!W41&lt;&gt;"",②宿泊者名簿!W41,"")</f>
        <v/>
      </c>
      <c r="K22" s="28" t="str">
        <f>IF(②宿泊者名簿!AB41&lt;&gt;"",②宿泊者名簿!AB41,"")</f>
        <v/>
      </c>
      <c r="L22" s="28" t="str">
        <f>IF(②宿泊者名簿!AF41&lt;&gt;"",②宿泊者名簿!AF41,"")</f>
        <v/>
      </c>
    </row>
    <row r="23" spans="1:12">
      <c r="A23" s="60"/>
      <c r="B23" s="34" t="str">
        <f>IF(OR(D23="　",D23=""),"",COUNT($B$11:B22)+1)</f>
        <v/>
      </c>
      <c r="C23" s="24"/>
      <c r="D23" s="24"/>
      <c r="E23" s="24"/>
      <c r="F23" s="24"/>
      <c r="G23" s="23"/>
      <c r="H23" s="28">
        <f>②宿泊者名簿!O44</f>
        <v>0</v>
      </c>
      <c r="I23" s="30" t="str">
        <f>IF(②宿泊者名簿!U44&lt;&gt;"",②宿泊者名簿!U44,"")</f>
        <v/>
      </c>
      <c r="J23" s="28" t="str">
        <f>IF(②宿泊者名簿!W44&lt;&gt;"",②宿泊者名簿!W44,"")</f>
        <v/>
      </c>
      <c r="K23" s="28" t="str">
        <f>IF(②宿泊者名簿!AB44&lt;&gt;"",②宿泊者名簿!AB44,"")</f>
        <v/>
      </c>
      <c r="L23" s="28" t="str">
        <f>IF(②宿泊者名簿!AF44&lt;&gt;"",②宿泊者名簿!AF44,"")</f>
        <v/>
      </c>
    </row>
    <row r="24" spans="1:12">
      <c r="A24" s="60"/>
      <c r="B24" s="34" t="str">
        <f>IF(OR(D24="　",D24=""),"",COUNT($B$11:B23)+1)</f>
        <v/>
      </c>
      <c r="C24" s="24"/>
      <c r="D24" s="24"/>
      <c r="E24" s="24"/>
      <c r="F24" s="24"/>
      <c r="G24" s="23"/>
      <c r="H24" s="28">
        <f>②宿泊者名簿!O47</f>
        <v>0</v>
      </c>
      <c r="I24" s="30" t="str">
        <f>IF(②宿泊者名簿!U47&lt;&gt;"",②宿泊者名簿!U47,"")</f>
        <v/>
      </c>
      <c r="J24" s="28" t="str">
        <f>IF(②宿泊者名簿!W47&lt;&gt;"",②宿泊者名簿!W47,"")</f>
        <v/>
      </c>
      <c r="K24" s="28" t="str">
        <f>IF(②宿泊者名簿!AB47&lt;&gt;"",②宿泊者名簿!AB47,"")</f>
        <v/>
      </c>
      <c r="L24" s="28" t="str">
        <f>IF(②宿泊者名簿!AF47&lt;&gt;"",②宿泊者名簿!AF47,"")</f>
        <v/>
      </c>
    </row>
    <row r="25" spans="1:12">
      <c r="A25" s="60"/>
      <c r="B25" s="34" t="str">
        <f>IF(OR(D25="　",D25=""),"",COUNT($B$11:B24)+1)</f>
        <v/>
      </c>
      <c r="C25" s="24"/>
      <c r="D25" s="24"/>
      <c r="E25" s="24"/>
      <c r="F25" s="24"/>
      <c r="G25" s="23"/>
      <c r="H25" s="28">
        <f>②宿泊者名簿!O50</f>
        <v>0</v>
      </c>
      <c r="I25" s="30" t="str">
        <f>IF(②宿泊者名簿!U50&lt;&gt;"",②宿泊者名簿!U50,"")</f>
        <v/>
      </c>
      <c r="J25" s="28" t="str">
        <f>IF(②宿泊者名簿!W50&lt;&gt;"",②宿泊者名簿!W50,"")</f>
        <v/>
      </c>
      <c r="K25" s="28" t="str">
        <f>IF(②宿泊者名簿!AB50&lt;&gt;"",②宿泊者名簿!AB50,"")</f>
        <v/>
      </c>
      <c r="L25" s="28" t="str">
        <f>IF(②宿泊者名簿!AF50&lt;&gt;"",②宿泊者名簿!AF50,"")</f>
        <v/>
      </c>
    </row>
    <row r="26" spans="1:12">
      <c r="A26" s="60"/>
      <c r="B26" s="34" t="str">
        <f>IF(OR(D26="　",D26=""),"",COUNT($B$11:B25)+1)</f>
        <v/>
      </c>
      <c r="C26" s="24"/>
      <c r="D26" s="24"/>
      <c r="E26" s="24"/>
      <c r="F26" s="24"/>
      <c r="G26" s="23"/>
      <c r="H26" s="28">
        <f>②宿泊者名簿!O53</f>
        <v>0</v>
      </c>
      <c r="I26" s="30" t="str">
        <f>IF(②宿泊者名簿!U53&lt;&gt;"",②宿泊者名簿!U53,"")</f>
        <v/>
      </c>
      <c r="J26" s="28" t="str">
        <f>IF(②宿泊者名簿!W53&lt;&gt;"",②宿泊者名簿!W53,"")</f>
        <v/>
      </c>
      <c r="K26" s="28" t="str">
        <f>IF(②宿泊者名簿!AB53&lt;&gt;"",②宿泊者名簿!AB53,"")</f>
        <v/>
      </c>
      <c r="L26" s="28" t="str">
        <f>IF(②宿泊者名簿!AF53&lt;&gt;"",②宿泊者名簿!AF53,"")</f>
        <v/>
      </c>
    </row>
    <row r="27" spans="1:12">
      <c r="A27" s="60"/>
      <c r="B27" s="34" t="str">
        <f>IF(OR(D27="　",D27=""),"",COUNT($B$11:B26)+1)</f>
        <v/>
      </c>
      <c r="C27" s="24"/>
      <c r="D27" s="24"/>
      <c r="E27" s="24"/>
      <c r="F27" s="24"/>
      <c r="G27" s="23"/>
      <c r="H27" s="28">
        <f>②宿泊者名簿!O56</f>
        <v>0</v>
      </c>
      <c r="I27" s="30" t="str">
        <f>IF(②宿泊者名簿!U56&lt;&gt;"",②宿泊者名簿!U56,"")</f>
        <v/>
      </c>
      <c r="J27" s="28" t="str">
        <f>IF(②宿泊者名簿!W56&lt;&gt;"",②宿泊者名簿!W56,"")</f>
        <v/>
      </c>
      <c r="K27" s="28" t="str">
        <f>IF(②宿泊者名簿!AB56&lt;&gt;"",②宿泊者名簿!AB56,"")</f>
        <v/>
      </c>
      <c r="L27" s="28" t="str">
        <f>IF(②宿泊者名簿!AF56&lt;&gt;"",②宿泊者名簿!AF56,"")</f>
        <v/>
      </c>
    </row>
    <row r="28" spans="1:12">
      <c r="A28" s="60"/>
      <c r="B28" s="34" t="str">
        <f>IF(OR(D28="　",D28=""),"",COUNT($B$11:B27)+1)</f>
        <v/>
      </c>
      <c r="C28" s="24"/>
      <c r="D28" s="24"/>
      <c r="E28" s="24"/>
      <c r="F28" s="24"/>
      <c r="G28" s="23"/>
      <c r="H28" s="28">
        <f>②宿泊者名簿!O59</f>
        <v>0</v>
      </c>
      <c r="I28" s="30" t="str">
        <f>IF(②宿泊者名簿!U59&lt;&gt;"",②宿泊者名簿!U59,"")</f>
        <v/>
      </c>
      <c r="J28" s="28" t="str">
        <f>IF(②宿泊者名簿!W59&lt;&gt;"",②宿泊者名簿!W59,"")</f>
        <v/>
      </c>
      <c r="K28" s="28" t="str">
        <f>IF(②宿泊者名簿!AB59&lt;&gt;"",②宿泊者名簿!AB59,"")</f>
        <v/>
      </c>
      <c r="L28" s="28" t="str">
        <f>IF(②宿泊者名簿!AF59&lt;&gt;"",②宿泊者名簿!AF59,"")</f>
        <v/>
      </c>
    </row>
    <row r="29" spans="1:12">
      <c r="A29" s="60"/>
      <c r="B29" s="34" t="str">
        <f>IF(OR(D29="　",D29=""),"",COUNT($B$11:B28)+1)</f>
        <v/>
      </c>
      <c r="C29" s="24"/>
      <c r="D29" s="24"/>
      <c r="E29" s="24"/>
      <c r="F29" s="24"/>
      <c r="G29" s="23"/>
      <c r="H29" s="28">
        <f>②宿泊者名簿!O62</f>
        <v>0</v>
      </c>
      <c r="I29" s="30" t="str">
        <f>IF(②宿泊者名簿!U62&lt;&gt;"",②宿泊者名簿!U62,"")</f>
        <v/>
      </c>
      <c r="J29" s="28" t="str">
        <f>IF(②宿泊者名簿!W62&lt;&gt;"",②宿泊者名簿!W62,"")</f>
        <v/>
      </c>
      <c r="K29" s="28" t="str">
        <f>IF(②宿泊者名簿!AB62&lt;&gt;"",②宿泊者名簿!AB62,"")</f>
        <v/>
      </c>
      <c r="L29" s="28" t="str">
        <f>IF(②宿泊者名簿!AF62&lt;&gt;"",②宿泊者名簿!AF62,"")</f>
        <v/>
      </c>
    </row>
    <row r="30" spans="1:12">
      <c r="A30" s="60"/>
      <c r="B30" s="34" t="str">
        <f>IF(OR(D30="　",D30=""),"",COUNT($B$11:B29)+1)</f>
        <v/>
      </c>
      <c r="C30" s="24"/>
      <c r="D30" s="24"/>
      <c r="E30" s="24"/>
      <c r="F30" s="24"/>
      <c r="G30" s="23"/>
      <c r="H30" s="28">
        <f>②宿泊者名簿!O65</f>
        <v>0</v>
      </c>
      <c r="I30" s="30" t="str">
        <f>IF(②宿泊者名簿!U65&lt;&gt;"",②宿泊者名簿!U65,"")</f>
        <v/>
      </c>
      <c r="J30" s="28" t="str">
        <f>IF(②宿泊者名簿!W65&lt;&gt;"",②宿泊者名簿!W65,"")</f>
        <v/>
      </c>
      <c r="K30" s="28" t="str">
        <f>IF(②宿泊者名簿!AB65&lt;&gt;"",②宿泊者名簿!AB65,"")</f>
        <v/>
      </c>
      <c r="L30" s="28" t="str">
        <f>IF(②宿泊者名簿!AF65&lt;&gt;"",②宿泊者名簿!AF65,"")</f>
        <v/>
      </c>
    </row>
    <row r="31" spans="1:12">
      <c r="A31" s="60"/>
      <c r="B31" s="34" t="str">
        <f>IF(OR(D31="　",D31=""),"",COUNT($B$11:B30)+1)</f>
        <v/>
      </c>
      <c r="C31" s="24"/>
      <c r="D31" s="24"/>
      <c r="E31" s="24"/>
      <c r="F31" s="24"/>
      <c r="G31" s="23"/>
      <c r="H31" s="28">
        <f>②宿泊者名簿!O68</f>
        <v>0</v>
      </c>
      <c r="I31" s="30" t="str">
        <f>IF(②宿泊者名簿!U68&lt;&gt;"",②宿泊者名簿!U68,"")</f>
        <v/>
      </c>
      <c r="J31" s="28" t="str">
        <f>IF(②宿泊者名簿!W68&lt;&gt;"",②宿泊者名簿!W68,"")</f>
        <v/>
      </c>
      <c r="K31" s="28" t="str">
        <f>IF(②宿泊者名簿!AB68&lt;&gt;"",②宿泊者名簿!AB68,"")</f>
        <v/>
      </c>
      <c r="L31" s="28" t="str">
        <f>IF(②宿泊者名簿!AF68&lt;&gt;"",②宿泊者名簿!AF68,"")</f>
        <v/>
      </c>
    </row>
    <row r="32" spans="1:12">
      <c r="A32" s="60"/>
      <c r="B32" s="34" t="str">
        <f>IF(OR(D32="　",D32=""),"",COUNT($B$11:B31)+1)</f>
        <v/>
      </c>
      <c r="C32" s="24"/>
      <c r="D32" s="24"/>
      <c r="E32" s="24"/>
      <c r="F32" s="24"/>
      <c r="G32" s="23"/>
      <c r="H32" s="28">
        <f>②宿泊者名簿!O71</f>
        <v>0</v>
      </c>
      <c r="I32" s="30" t="str">
        <f>IF(②宿泊者名簿!U71&lt;&gt;"",②宿泊者名簿!U71,"")</f>
        <v/>
      </c>
      <c r="J32" s="28" t="str">
        <f>IF(②宿泊者名簿!W71&lt;&gt;"",②宿泊者名簿!W71,"")</f>
        <v/>
      </c>
      <c r="K32" s="28" t="str">
        <f>IF(②宿泊者名簿!AB71&lt;&gt;"",②宿泊者名簿!AB71,"")</f>
        <v/>
      </c>
      <c r="L32" s="28" t="str">
        <f>IF(②宿泊者名簿!AF71&lt;&gt;"",②宿泊者名簿!AF71,"")</f>
        <v/>
      </c>
    </row>
    <row r="33" spans="1:12">
      <c r="A33" s="60"/>
      <c r="B33" s="34" t="str">
        <f>IF(OR(D33="　",D33=""),"",COUNT($B$11:B32)+1)</f>
        <v/>
      </c>
      <c r="C33" s="24"/>
      <c r="D33" s="24"/>
      <c r="E33" s="24"/>
      <c r="F33" s="24"/>
      <c r="G33" s="23"/>
      <c r="H33" s="28">
        <f>②宿泊者名簿!O74</f>
        <v>0</v>
      </c>
      <c r="I33" s="30" t="str">
        <f>IF(②宿泊者名簿!U74&lt;&gt;"",②宿泊者名簿!U74,"")</f>
        <v/>
      </c>
      <c r="J33" s="28" t="str">
        <f>IF(②宿泊者名簿!W74&lt;&gt;"",②宿泊者名簿!W74,"")</f>
        <v/>
      </c>
      <c r="K33" s="28" t="str">
        <f>IF(②宿泊者名簿!AB74&lt;&gt;"",②宿泊者名簿!AB74,"")</f>
        <v/>
      </c>
      <c r="L33" s="28" t="str">
        <f>IF(②宿泊者名簿!AF74&lt;&gt;"",②宿泊者名簿!AF74,"")</f>
        <v/>
      </c>
    </row>
    <row r="34" spans="1:12">
      <c r="A34" s="60"/>
      <c r="B34" s="34" t="str">
        <f>IF(OR(D34="　",D34=""),"",COUNT($B$11:B33)+1)</f>
        <v/>
      </c>
      <c r="C34" s="24"/>
      <c r="D34" s="24"/>
      <c r="E34" s="24"/>
      <c r="F34" s="24"/>
      <c r="G34" s="23"/>
      <c r="H34" s="28">
        <f>②宿泊者名簿!O77</f>
        <v>0</v>
      </c>
      <c r="I34" s="30" t="str">
        <f>IF(②宿泊者名簿!U77&lt;&gt;"",②宿泊者名簿!U77,"")</f>
        <v/>
      </c>
      <c r="J34" s="28" t="str">
        <f>IF(②宿泊者名簿!W77&lt;&gt;"",②宿泊者名簿!W77,"")</f>
        <v/>
      </c>
      <c r="K34" s="28" t="str">
        <f>IF(②宿泊者名簿!AB77&lt;&gt;"",②宿泊者名簿!AB77,"")</f>
        <v/>
      </c>
      <c r="L34" s="28" t="str">
        <f>IF(②宿泊者名簿!AF77&lt;&gt;"",②宿泊者名簿!AF77,"")</f>
        <v/>
      </c>
    </row>
    <row r="35" spans="1:12">
      <c r="A35" s="60"/>
      <c r="B35" s="34" t="str">
        <f>IF(OR(D35="　",D35=""),"",COUNT($B$11:B34)+1)</f>
        <v/>
      </c>
      <c r="C35" s="24"/>
      <c r="D35" s="24"/>
      <c r="E35" s="24"/>
      <c r="F35" s="24"/>
      <c r="G35" s="23"/>
      <c r="H35" s="28">
        <f>②宿泊者名簿!O80</f>
        <v>0</v>
      </c>
      <c r="I35" s="30" t="str">
        <f>IF(②宿泊者名簿!U80&lt;&gt;"",②宿泊者名簿!U80,"")</f>
        <v/>
      </c>
      <c r="J35" s="28" t="str">
        <f>IF(②宿泊者名簿!W80&lt;&gt;"",②宿泊者名簿!W80,"")</f>
        <v/>
      </c>
      <c r="K35" s="28" t="str">
        <f>IF(②宿泊者名簿!AB80&lt;&gt;"",②宿泊者名簿!AB80,"")</f>
        <v/>
      </c>
      <c r="L35" s="28" t="str">
        <f>IF(②宿泊者名簿!AF80&lt;&gt;"",②宿泊者名簿!AF80,"")</f>
        <v/>
      </c>
    </row>
    <row r="36" spans="1:12">
      <c r="A36" s="60"/>
      <c r="B36" s="34" t="str">
        <f>IF(OR(D36="　",D36=""),"",COUNT($B$11:B35)+1)</f>
        <v/>
      </c>
      <c r="C36" s="24"/>
      <c r="D36" s="24"/>
      <c r="E36" s="24"/>
      <c r="F36" s="24"/>
      <c r="G36" s="23"/>
      <c r="H36" s="28">
        <f>②宿泊者名簿!O83</f>
        <v>0</v>
      </c>
      <c r="I36" s="30" t="str">
        <f>IF(②宿泊者名簿!U83&lt;&gt;"",②宿泊者名簿!U83,"")</f>
        <v/>
      </c>
      <c r="J36" s="28" t="str">
        <f>IF(②宿泊者名簿!W83&lt;&gt;"",②宿泊者名簿!W83,"")</f>
        <v/>
      </c>
      <c r="K36" s="28" t="str">
        <f>IF(②宿泊者名簿!AB83&lt;&gt;"",②宿泊者名簿!AB83,"")</f>
        <v/>
      </c>
      <c r="L36" s="28" t="str">
        <f>IF(②宿泊者名簿!AF83&lt;&gt;"",②宿泊者名簿!AF83,"")</f>
        <v/>
      </c>
    </row>
    <row r="37" spans="1:12">
      <c r="A37" s="60"/>
      <c r="B37" s="34" t="str">
        <f>IF(OR(D37="　",D37=""),"",COUNT($B$11:B36)+1)</f>
        <v/>
      </c>
      <c r="C37" s="24"/>
      <c r="D37" s="24"/>
      <c r="E37" s="24"/>
      <c r="F37" s="24"/>
      <c r="G37" s="23"/>
      <c r="H37" s="28">
        <f>②宿泊者名簿!O86</f>
        <v>0</v>
      </c>
      <c r="I37" s="30" t="str">
        <f>IF(②宿泊者名簿!U86&lt;&gt;"",②宿泊者名簿!U86,"")</f>
        <v/>
      </c>
      <c r="J37" s="28" t="str">
        <f>IF(②宿泊者名簿!W86&lt;&gt;"",②宿泊者名簿!W86,"")</f>
        <v/>
      </c>
      <c r="K37" s="28" t="str">
        <f>IF(②宿泊者名簿!AB86&lt;&gt;"",②宿泊者名簿!AB86,"")</f>
        <v/>
      </c>
      <c r="L37" s="28" t="str">
        <f>IF(②宿泊者名簿!AF86&lt;&gt;"",②宿泊者名簿!AF86,"")</f>
        <v/>
      </c>
    </row>
    <row r="38" spans="1:12">
      <c r="A38" s="60"/>
      <c r="B38" s="34" t="str">
        <f>IF(OR(D38="　",D38=""),"",COUNT($B$11:B37)+1)</f>
        <v/>
      </c>
      <c r="C38" s="24"/>
      <c r="D38" s="24"/>
      <c r="E38" s="24"/>
      <c r="F38" s="24"/>
      <c r="G38" s="23"/>
      <c r="H38" s="28">
        <f>②宿泊者名簿!O89</f>
        <v>0</v>
      </c>
      <c r="I38" s="30" t="str">
        <f>IF(②宿泊者名簿!U89&lt;&gt;"",②宿泊者名簿!U89,"")</f>
        <v/>
      </c>
      <c r="J38" s="28" t="str">
        <f>IF(②宿泊者名簿!W89&lt;&gt;"",②宿泊者名簿!W89,"")</f>
        <v/>
      </c>
      <c r="K38" s="28" t="str">
        <f>IF(②宿泊者名簿!AB89&lt;&gt;"",②宿泊者名簿!AB89,"")</f>
        <v/>
      </c>
      <c r="L38" s="28" t="str">
        <f>IF(②宿泊者名簿!AF89&lt;&gt;"",②宿泊者名簿!AF89,"")</f>
        <v/>
      </c>
    </row>
    <row r="39" spans="1:12">
      <c r="A39" s="60"/>
      <c r="B39" s="34" t="str">
        <f>IF(OR(D39="　",D39=""),"",COUNT($B$11:B38)+1)</f>
        <v/>
      </c>
      <c r="C39" s="24"/>
      <c r="D39" s="24"/>
      <c r="E39" s="24"/>
      <c r="F39" s="24"/>
      <c r="G39" s="23"/>
      <c r="H39" s="28">
        <f>②宿泊者名簿!O92</f>
        <v>0</v>
      </c>
      <c r="I39" s="30" t="str">
        <f>IF(②宿泊者名簿!U92&lt;&gt;"",②宿泊者名簿!U92,"")</f>
        <v/>
      </c>
      <c r="J39" s="28" t="str">
        <f>IF(②宿泊者名簿!W92&lt;&gt;"",②宿泊者名簿!W92,"")</f>
        <v/>
      </c>
      <c r="K39" s="28" t="str">
        <f>IF(②宿泊者名簿!AB92&lt;&gt;"",②宿泊者名簿!AB90,"")</f>
        <v/>
      </c>
      <c r="L39" s="28" t="str">
        <f>IF(②宿泊者名簿!AF92&lt;&gt;"",②宿泊者名簿!AF92,"")</f>
        <v/>
      </c>
    </row>
    <row r="40" spans="1:12">
      <c r="A40" s="60"/>
      <c r="B40" s="34" t="str">
        <f>IF(OR(D40="　",D40=""),"",COUNT($B$11:B39)+1)</f>
        <v/>
      </c>
      <c r="C40" s="24"/>
      <c r="D40" s="24"/>
      <c r="E40" s="24"/>
      <c r="F40" s="24"/>
      <c r="G40" s="23"/>
      <c r="H40" s="28">
        <f>②宿泊者名簿!O95</f>
        <v>0</v>
      </c>
      <c r="I40" s="30" t="str">
        <f>IF(②宿泊者名簿!U95&lt;&gt;"",②宿泊者名簿!U95,"")</f>
        <v/>
      </c>
      <c r="J40" s="28" t="str">
        <f>IF(②宿泊者名簿!W95&lt;&gt;"",②宿泊者名簿!W95,"")</f>
        <v/>
      </c>
      <c r="K40" s="28" t="str">
        <f>IF(②宿泊者名簿!AB95&lt;&gt;"",②宿泊者名簿!AB95,"")</f>
        <v/>
      </c>
      <c r="L40" s="28" t="str">
        <f>IF(②宿泊者名簿!AF95&lt;&gt;"",②宿泊者名簿!AF95,"")</f>
        <v/>
      </c>
    </row>
    <row r="41" spans="1:12" ht="18" customHeight="1">
      <c r="A41" s="61" t="s">
        <v>93</v>
      </c>
      <c r="B41" s="34" t="str">
        <f>IF(OR(D41="　",D41=""),"",51)</f>
        <v/>
      </c>
      <c r="C41" s="24"/>
      <c r="D41" s="24"/>
      <c r="E41" s="24"/>
      <c r="F41" s="24"/>
      <c r="G41" s="23"/>
      <c r="H41" s="28">
        <f>'④宿泊者名簿 (保護者等)'!P8</f>
        <v>0</v>
      </c>
      <c r="I41" s="30" t="str">
        <f>IF('④宿泊者名簿 (保護者等)'!V8&lt;&gt;"",'④宿泊者名簿 (保護者等)'!V8,"")</f>
        <v/>
      </c>
      <c r="J41" s="28" t="str">
        <f>IF('④宿泊者名簿 (保護者等)'!X8&lt;&gt;"",'④宿泊者名簿 (保護者等)'!X8,"")</f>
        <v/>
      </c>
      <c r="K41" s="28" t="str">
        <f>IF('④宿泊者名簿 (保護者等)'!AC8&lt;&gt;"",'④宿泊者名簿 (保護者等)'!AC8,"")</f>
        <v/>
      </c>
      <c r="L41" s="28" t="str">
        <f>IF('④宿泊者名簿 (保護者等)'!AG8&lt;&gt;"",'④宿泊者名簿 (保護者等)'!AG8,"")</f>
        <v/>
      </c>
    </row>
    <row r="42" spans="1:12">
      <c r="A42" s="61"/>
      <c r="B42" s="34" t="str">
        <f>IF(OR(D42="　",D42=""),"",COUNT($B$41:B41)+51)</f>
        <v/>
      </c>
      <c r="C42" s="24"/>
      <c r="D42" s="24"/>
      <c r="E42" s="24"/>
      <c r="F42" s="24"/>
      <c r="G42" s="23"/>
      <c r="H42" s="28">
        <f>'④宿泊者名簿 (保護者等)'!P11</f>
        <v>0</v>
      </c>
      <c r="I42" s="30" t="str">
        <f>IF('④宿泊者名簿 (保護者等)'!V11&lt;&gt;"",'④宿泊者名簿 (保護者等)'!V11,"")</f>
        <v/>
      </c>
      <c r="J42" s="28" t="str">
        <f>IF('④宿泊者名簿 (保護者等)'!X11&lt;&gt;"",'④宿泊者名簿 (保護者等)'!X11,"")</f>
        <v/>
      </c>
      <c r="K42" s="28" t="str">
        <f>IF('④宿泊者名簿 (保護者等)'!AC11&lt;&gt;"",'④宿泊者名簿 (保護者等)'!AC11,"")</f>
        <v/>
      </c>
      <c r="L42" s="28" t="str">
        <f>IF('④宿泊者名簿 (保護者等)'!AG11&lt;&gt;"",'④宿泊者名簿 (保護者等)'!AG11,"")</f>
        <v/>
      </c>
    </row>
    <row r="43" spans="1:12">
      <c r="A43" s="61"/>
      <c r="B43" s="34" t="str">
        <f>IF(OR(D43="　",D43=""),"",COUNT($B$41:B42)+51)</f>
        <v/>
      </c>
      <c r="C43" s="24"/>
      <c r="D43" s="24"/>
      <c r="E43" s="24"/>
      <c r="F43" s="24"/>
      <c r="G43" s="23"/>
      <c r="H43" s="28">
        <f>'④宿泊者名簿 (保護者等)'!P14</f>
        <v>0</v>
      </c>
      <c r="I43" s="30" t="str">
        <f>IF('④宿泊者名簿 (保護者等)'!V14&lt;&gt;"",'④宿泊者名簿 (保護者等)'!V14,"")</f>
        <v/>
      </c>
      <c r="J43" s="28" t="str">
        <f>IF('④宿泊者名簿 (保護者等)'!X14&lt;&gt;"",'④宿泊者名簿 (保護者等)'!X14,"")</f>
        <v/>
      </c>
      <c r="K43" s="28" t="str">
        <f>IF('④宿泊者名簿 (保護者等)'!AC14&lt;&gt;"",'④宿泊者名簿 (保護者等)'!AC14,"")</f>
        <v/>
      </c>
      <c r="L43" s="28" t="str">
        <f>IF('④宿泊者名簿 (保護者等)'!AG14&lt;&gt;"",'④宿泊者名簿 (保護者等)'!AG14,"")</f>
        <v/>
      </c>
    </row>
    <row r="44" spans="1:12">
      <c r="A44" s="61"/>
      <c r="B44" s="34" t="str">
        <f>IF(OR(D44="　",D44=""),"",COUNT($B$41:B43)+51)</f>
        <v/>
      </c>
      <c r="C44" s="24"/>
      <c r="D44" s="24"/>
      <c r="E44" s="24"/>
      <c r="F44" s="24"/>
      <c r="G44" s="23"/>
      <c r="H44" s="28">
        <f>'④宿泊者名簿 (保護者等)'!P17</f>
        <v>0</v>
      </c>
      <c r="I44" s="30" t="str">
        <f>IF('④宿泊者名簿 (保護者等)'!V17&lt;&gt;"",'④宿泊者名簿 (保護者等)'!V17,"")</f>
        <v/>
      </c>
      <c r="J44" s="28" t="str">
        <f>IF('④宿泊者名簿 (保護者等)'!X17&lt;&gt;"",'④宿泊者名簿 (保護者等)'!X17,"")</f>
        <v/>
      </c>
      <c r="K44" s="28" t="str">
        <f>IF('④宿泊者名簿 (保護者等)'!AC17&lt;&gt;"",'④宿泊者名簿 (保護者等)'!AC17,"")</f>
        <v/>
      </c>
      <c r="L44" s="28" t="str">
        <f>IF('④宿泊者名簿 (保護者等)'!AG17&lt;&gt;"",'④宿泊者名簿 (保護者等)'!AG17,"")</f>
        <v/>
      </c>
    </row>
    <row r="45" spans="1:12">
      <c r="A45" s="61"/>
      <c r="B45" s="34" t="str">
        <f>IF(OR(D45="　",D45=""),"",COUNT($B$41:B44)+51)</f>
        <v/>
      </c>
      <c r="C45" s="24"/>
      <c r="D45" s="24"/>
      <c r="E45" s="24"/>
      <c r="F45" s="24"/>
      <c r="G45" s="23"/>
      <c r="H45" s="28">
        <f>'④宿泊者名簿 (保護者等)'!P20</f>
        <v>0</v>
      </c>
      <c r="I45" s="30" t="str">
        <f>IF('④宿泊者名簿 (保護者等)'!V20&lt;&gt;"",'④宿泊者名簿 (保護者等)'!V20,"")</f>
        <v/>
      </c>
      <c r="J45" s="28" t="str">
        <f>IF('④宿泊者名簿 (保護者等)'!X20&lt;&gt;"",'④宿泊者名簿 (保護者等)'!X20,"")</f>
        <v/>
      </c>
      <c r="K45" s="28" t="str">
        <f>IF('④宿泊者名簿 (保護者等)'!AC20&lt;&gt;"",'④宿泊者名簿 (保護者等)'!AC20,"")</f>
        <v/>
      </c>
      <c r="L45" s="28" t="str">
        <f>IF('④宿泊者名簿 (保護者等)'!AG20&lt;&gt;"",'④宿泊者名簿 (保護者等)'!AG20,"")</f>
        <v/>
      </c>
    </row>
    <row r="46" spans="1:12">
      <c r="A46" s="61"/>
      <c r="B46" s="34" t="str">
        <f>IF(OR(D46="　",D46=""),"",COUNT($B$41:B45)+51)</f>
        <v/>
      </c>
      <c r="C46" s="24"/>
      <c r="D46" s="24"/>
      <c r="E46" s="24"/>
      <c r="F46" s="24"/>
      <c r="G46" s="23"/>
      <c r="H46" s="28">
        <f>'④宿泊者名簿 (保護者等)'!P23</f>
        <v>0</v>
      </c>
      <c r="I46" s="30" t="str">
        <f>IF('④宿泊者名簿 (保護者等)'!V23&lt;&gt;"",'④宿泊者名簿 (保護者等)'!V23,"")</f>
        <v/>
      </c>
      <c r="J46" s="28" t="str">
        <f>IF('④宿泊者名簿 (保護者等)'!X23&lt;&gt;"",'④宿泊者名簿 (保護者等)'!X23,"")</f>
        <v/>
      </c>
      <c r="K46" s="28" t="str">
        <f>IF('④宿泊者名簿 (保護者等)'!AC23&lt;&gt;"",'④宿泊者名簿 (保護者等)'!AC23,"")</f>
        <v/>
      </c>
      <c r="L46" s="28" t="str">
        <f>IF('④宿泊者名簿 (保護者等)'!AG23&lt;&gt;"",'④宿泊者名簿 (保護者等)'!AG23,"")</f>
        <v/>
      </c>
    </row>
    <row r="47" spans="1:12">
      <c r="A47" s="61"/>
      <c r="B47" s="34" t="str">
        <f>IF(OR(D47="　",D47=""),"",COUNT($B$41:B46)+51)</f>
        <v/>
      </c>
      <c r="C47" s="24"/>
      <c r="D47" s="24"/>
      <c r="E47" s="24"/>
      <c r="F47" s="24"/>
      <c r="G47" s="23"/>
      <c r="H47" s="28">
        <f>'④宿泊者名簿 (保護者等)'!P26</f>
        <v>0</v>
      </c>
      <c r="I47" s="30" t="str">
        <f>IF('④宿泊者名簿 (保護者等)'!V26&lt;&gt;"",'④宿泊者名簿 (保護者等)'!V26,"")</f>
        <v/>
      </c>
      <c r="J47" s="28" t="str">
        <f>IF('④宿泊者名簿 (保護者等)'!X26&lt;&gt;"",'④宿泊者名簿 (保護者等)'!X26,"")</f>
        <v/>
      </c>
      <c r="K47" s="28" t="str">
        <f>IF('④宿泊者名簿 (保護者等)'!AC26&lt;&gt;"",'④宿泊者名簿 (保護者等)'!AC26,"")</f>
        <v/>
      </c>
      <c r="L47" s="28" t="str">
        <f>IF('④宿泊者名簿 (保護者等)'!AG26&lt;&gt;"",'④宿泊者名簿 (保護者等)'!AG26,"")</f>
        <v/>
      </c>
    </row>
    <row r="48" spans="1:12">
      <c r="A48" s="61"/>
      <c r="B48" s="34" t="str">
        <f>IF(OR(D48="　",D48=""),"",COUNT($B$41:B47)+51)</f>
        <v/>
      </c>
      <c r="C48" s="24"/>
      <c r="D48" s="24"/>
      <c r="E48" s="24"/>
      <c r="F48" s="24"/>
      <c r="G48" s="23"/>
      <c r="H48" s="28">
        <f>'④宿泊者名簿 (保護者等)'!P29</f>
        <v>0</v>
      </c>
      <c r="I48" s="30" t="str">
        <f>IF('④宿泊者名簿 (保護者等)'!V29&lt;&gt;"",'④宿泊者名簿 (保護者等)'!V29,"")</f>
        <v/>
      </c>
      <c r="J48" s="28" t="str">
        <f>IF('④宿泊者名簿 (保護者等)'!X29&lt;&gt;"",'④宿泊者名簿 (保護者等)'!X29,"")</f>
        <v/>
      </c>
      <c r="K48" s="28" t="str">
        <f>IF('④宿泊者名簿 (保護者等)'!AC29&lt;&gt;"",'④宿泊者名簿 (保護者等)'!AC29,"")</f>
        <v/>
      </c>
      <c r="L48" s="28" t="str">
        <f>IF('④宿泊者名簿 (保護者等)'!AG29&lt;&gt;"",'④宿泊者名簿 (保護者等)'!AG29,"")</f>
        <v/>
      </c>
    </row>
    <row r="49" spans="1:12">
      <c r="A49" s="61"/>
      <c r="B49" s="34" t="str">
        <f>IF(OR(D49="　",D49=""),"",COUNT($B$41:B48)+51)</f>
        <v/>
      </c>
      <c r="C49" s="24"/>
      <c r="D49" s="24"/>
      <c r="E49" s="24"/>
      <c r="F49" s="24"/>
      <c r="G49" s="23"/>
      <c r="H49" s="28">
        <f>'④宿泊者名簿 (保護者等)'!P32</f>
        <v>0</v>
      </c>
      <c r="I49" s="30" t="str">
        <f>IF('④宿泊者名簿 (保護者等)'!V32&lt;&gt;"",'④宿泊者名簿 (保護者等)'!V32,"")</f>
        <v/>
      </c>
      <c r="J49" s="28" t="str">
        <f>IF('④宿泊者名簿 (保護者等)'!X32&lt;&gt;"",'④宿泊者名簿 (保護者等)'!X32,"")</f>
        <v/>
      </c>
      <c r="K49" s="28" t="str">
        <f>IF('④宿泊者名簿 (保護者等)'!AC32&lt;&gt;"",'④宿泊者名簿 (保護者等)'!AC32,"")</f>
        <v/>
      </c>
      <c r="L49" s="28" t="str">
        <f>IF('④宿泊者名簿 (保護者等)'!AG32&lt;&gt;"",'④宿泊者名簿 (保護者等)'!AG32,"")</f>
        <v/>
      </c>
    </row>
    <row r="50" spans="1:12">
      <c r="A50" s="61"/>
      <c r="B50" s="34" t="str">
        <f>IF(OR(D50="　",D50=""),"",COUNT($B$41:B49)+51)</f>
        <v/>
      </c>
      <c r="C50" s="25"/>
      <c r="D50" s="25"/>
      <c r="E50" s="25"/>
      <c r="F50" s="25"/>
      <c r="G50" s="26"/>
      <c r="H50" s="28">
        <f>'④宿泊者名簿 (保護者等)'!P35</f>
        <v>0</v>
      </c>
      <c r="I50" s="30" t="str">
        <f>IF('④宿泊者名簿 (保護者等)'!V35&lt;&gt;"",'④宿泊者名簿 (保護者等)'!V35,"")</f>
        <v/>
      </c>
      <c r="J50" s="28" t="str">
        <f>IF('④宿泊者名簿 (保護者等)'!X35&lt;&gt;"",'④宿泊者名簿 (保護者等)'!X35,"")</f>
        <v/>
      </c>
      <c r="K50" s="28" t="str">
        <f>IF('④宿泊者名簿 (保護者等)'!AC35&lt;&gt;"",'④宿泊者名簿 (保護者等)'!AC35,"")</f>
        <v/>
      </c>
      <c r="L50" s="28" t="str">
        <f>IF('④宿泊者名簿 (保護者等)'!AG35&lt;&gt;"",'④宿泊者名簿 (保護者等)'!AG35,"")</f>
        <v/>
      </c>
    </row>
    <row r="51" spans="1:12">
      <c r="A51" s="61"/>
      <c r="B51" s="34" t="str">
        <f>IF(OR(D51="　",D51=""),"",COUNT($B$41:B50)+51)</f>
        <v/>
      </c>
      <c r="C51" s="25"/>
      <c r="D51" s="25"/>
      <c r="E51" s="25"/>
      <c r="F51" s="25"/>
      <c r="G51" s="26"/>
      <c r="H51" s="28">
        <f>'④宿泊者名簿 (保護者等)'!P38</f>
        <v>0</v>
      </c>
      <c r="I51" s="30" t="str">
        <f>IF('④宿泊者名簿 (保護者等)'!V38&lt;&gt;"",'④宿泊者名簿 (保護者等)'!V38,"")</f>
        <v/>
      </c>
      <c r="J51" s="28" t="str">
        <f>IF('④宿泊者名簿 (保護者等)'!X38&lt;&gt;"",'④宿泊者名簿 (保護者等)'!X38,"")</f>
        <v/>
      </c>
      <c r="K51" s="28" t="str">
        <f>IF('④宿泊者名簿 (保護者等)'!AC38&lt;&gt;"",'④宿泊者名簿 (保護者等)'!AC38,"")</f>
        <v/>
      </c>
      <c r="L51" s="28" t="str">
        <f>IF('④宿泊者名簿 (保護者等)'!AG38&lt;&gt;"",'④宿泊者名簿 (保護者等)'!AG38,"")</f>
        <v/>
      </c>
    </row>
    <row r="52" spans="1:12">
      <c r="A52" s="61"/>
      <c r="B52" s="34" t="str">
        <f>IF(OR(D52="　",D52=""),"",COUNT($B$41:B51)+51)</f>
        <v/>
      </c>
      <c r="C52" s="25"/>
      <c r="D52" s="25"/>
      <c r="E52" s="25"/>
      <c r="F52" s="25"/>
      <c r="G52" s="26"/>
      <c r="H52" s="28">
        <f>'④宿泊者名簿 (保護者等)'!P41</f>
        <v>0</v>
      </c>
      <c r="I52" s="30" t="str">
        <f>IF('④宿泊者名簿 (保護者等)'!V41&lt;&gt;"",'④宿泊者名簿 (保護者等)'!V41,"")</f>
        <v/>
      </c>
      <c r="J52" s="28" t="str">
        <f>IF('④宿泊者名簿 (保護者等)'!X41&lt;&gt;"",'④宿泊者名簿 (保護者等)'!X41,"")</f>
        <v/>
      </c>
      <c r="K52" s="28" t="str">
        <f>IF('④宿泊者名簿 (保護者等)'!AC41&lt;&gt;"",'④宿泊者名簿 (保護者等)'!AC41,"")</f>
        <v/>
      </c>
      <c r="L52" s="28" t="str">
        <f>IF('④宿泊者名簿 (保護者等)'!AG41&lt;&gt;"",'④宿泊者名簿 (保護者等)'!AG41,"")</f>
        <v/>
      </c>
    </row>
    <row r="53" spans="1:12">
      <c r="A53" s="61"/>
      <c r="B53" s="34" t="str">
        <f>IF(OR(D53="　",D53=""),"",COUNT($B$41:B52)+51)</f>
        <v/>
      </c>
      <c r="C53" s="25"/>
      <c r="D53" s="25"/>
      <c r="E53" s="25"/>
      <c r="F53" s="25"/>
      <c r="G53" s="26"/>
      <c r="H53" s="28">
        <f>'④宿泊者名簿 (保護者等)'!P44</f>
        <v>0</v>
      </c>
      <c r="I53" s="30" t="str">
        <f>IF('④宿泊者名簿 (保護者等)'!V44&lt;&gt;"",'④宿泊者名簿 (保護者等)'!V44,"")</f>
        <v/>
      </c>
      <c r="J53" s="28" t="str">
        <f>IF('④宿泊者名簿 (保護者等)'!X44&lt;&gt;"",'④宿泊者名簿 (保護者等)'!X44,"")</f>
        <v/>
      </c>
      <c r="K53" s="28" t="str">
        <f>IF('④宿泊者名簿 (保護者等)'!AC44&lt;&gt;"",'④宿泊者名簿 (保護者等)'!AC44,"")</f>
        <v/>
      </c>
      <c r="L53" s="28" t="str">
        <f>IF('④宿泊者名簿 (保護者等)'!AG44&lt;&gt;"",'④宿泊者名簿 (保護者等)'!AG44,"")</f>
        <v/>
      </c>
    </row>
    <row r="54" spans="1:12">
      <c r="A54" s="61"/>
      <c r="B54" s="34" t="str">
        <f>IF(OR(D54="　",D54=""),"",COUNT($B$41:B53)+51)</f>
        <v/>
      </c>
      <c r="C54" s="25"/>
      <c r="D54" s="25"/>
      <c r="E54" s="25"/>
      <c r="F54" s="25"/>
      <c r="G54" s="26"/>
      <c r="H54" s="28">
        <f>'④宿泊者名簿 (保護者等)'!P47</f>
        <v>0</v>
      </c>
      <c r="I54" s="30" t="str">
        <f>IF('④宿泊者名簿 (保護者等)'!V47&lt;&gt;"",'④宿泊者名簿 (保護者等)'!V47,"")</f>
        <v/>
      </c>
      <c r="J54" s="28" t="str">
        <f>IF('④宿泊者名簿 (保護者等)'!X47&lt;&gt;"",'④宿泊者名簿 (保護者等)'!X47,"")</f>
        <v/>
      </c>
      <c r="K54" s="28" t="str">
        <f>IF('④宿泊者名簿 (保護者等)'!AC47&lt;&gt;"",'④宿泊者名簿 (保護者等)'!AC47,"")</f>
        <v/>
      </c>
      <c r="L54" s="28" t="str">
        <f>IF('④宿泊者名簿 (保護者等)'!AG47&lt;&gt;"",'④宿泊者名簿 (保護者等)'!AG47,"")</f>
        <v/>
      </c>
    </row>
    <row r="55" spans="1:12">
      <c r="A55" s="61"/>
      <c r="B55" s="34" t="str">
        <f>IF(OR(D55="　",D55=""),"",COUNT($B$41:B54)+51)</f>
        <v/>
      </c>
      <c r="C55" s="25"/>
      <c r="D55" s="25"/>
      <c r="E55" s="25"/>
      <c r="F55" s="25"/>
      <c r="G55" s="26"/>
      <c r="H55" s="28">
        <f>'④宿泊者名簿 (保護者等)'!P50</f>
        <v>0</v>
      </c>
      <c r="I55" s="30" t="str">
        <f>IF('④宿泊者名簿 (保護者等)'!V50&lt;&gt;"",'④宿泊者名簿 (保護者等)'!V50,"")</f>
        <v/>
      </c>
      <c r="J55" s="28" t="str">
        <f>IF('④宿泊者名簿 (保護者等)'!X50&lt;&gt;"",'④宿泊者名簿 (保護者等)'!X50,"")</f>
        <v/>
      </c>
      <c r="K55" s="28" t="str">
        <f>IF('④宿泊者名簿 (保護者等)'!AC50&lt;&gt;"",'④宿泊者名簿 (保護者等)'!AC50,"")</f>
        <v/>
      </c>
      <c r="L55" s="28" t="str">
        <f>IF('④宿泊者名簿 (保護者等)'!AG50&lt;&gt;"",'④宿泊者名簿 (保護者等)'!AG50,"")</f>
        <v/>
      </c>
    </row>
    <row r="56" spans="1:12">
      <c r="A56" s="61"/>
      <c r="B56" s="34" t="str">
        <f>IF(OR(D56="　",D56=""),"",COUNT($B$41:B55)+51)</f>
        <v/>
      </c>
      <c r="C56" s="25"/>
      <c r="D56" s="25"/>
      <c r="E56" s="25"/>
      <c r="F56" s="25"/>
      <c r="G56" s="26"/>
      <c r="H56" s="28">
        <f>'④宿泊者名簿 (保護者等)'!P53</f>
        <v>0</v>
      </c>
      <c r="I56" s="30" t="str">
        <f>IF('④宿泊者名簿 (保護者等)'!V53&lt;&gt;"",'④宿泊者名簿 (保護者等)'!V53,"")</f>
        <v/>
      </c>
      <c r="J56" s="28" t="str">
        <f>IF('④宿泊者名簿 (保護者等)'!X53&lt;&gt;"",'④宿泊者名簿 (保護者等)'!X53,"")</f>
        <v/>
      </c>
      <c r="K56" s="28" t="str">
        <f>IF('④宿泊者名簿 (保護者等)'!AC53&lt;&gt;"",'④宿泊者名簿 (保護者等)'!AC53,"")</f>
        <v/>
      </c>
      <c r="L56" s="28" t="str">
        <f>IF('④宿泊者名簿 (保護者等)'!AG53&lt;&gt;"",'④宿泊者名簿 (保護者等)'!AG53,"")</f>
        <v/>
      </c>
    </row>
    <row r="57" spans="1:12">
      <c r="A57" s="61"/>
      <c r="B57" s="34" t="str">
        <f>IF(OR(D57="　",D57=""),"",COUNT($B$41:B56)+51)</f>
        <v/>
      </c>
      <c r="C57" s="25"/>
      <c r="D57" s="25"/>
      <c r="E57" s="25"/>
      <c r="F57" s="25"/>
      <c r="G57" s="26"/>
      <c r="H57" s="28">
        <f>'④宿泊者名簿 (保護者等)'!P56</f>
        <v>0</v>
      </c>
      <c r="I57" s="30" t="str">
        <f>IF('④宿泊者名簿 (保護者等)'!V56&lt;&gt;"",'④宿泊者名簿 (保護者等)'!V56,"")</f>
        <v/>
      </c>
      <c r="J57" s="28" t="str">
        <f>IF('④宿泊者名簿 (保護者等)'!X56&lt;&gt;"",'④宿泊者名簿 (保護者等)'!X56,"")</f>
        <v/>
      </c>
      <c r="K57" s="28" t="str">
        <f>IF('④宿泊者名簿 (保護者等)'!AC56&lt;&gt;"",'④宿泊者名簿 (保護者等)'!AC56,"")</f>
        <v/>
      </c>
      <c r="L57" s="28" t="str">
        <f>IF('④宿泊者名簿 (保護者等)'!AG56&lt;&gt;"",'④宿泊者名簿 (保護者等)'!AG56,"")</f>
        <v/>
      </c>
    </row>
    <row r="58" spans="1:12">
      <c r="A58" s="61"/>
      <c r="B58" s="34" t="str">
        <f>IF(OR(D58="　",D58=""),"",COUNT($B$41:B57)+51)</f>
        <v/>
      </c>
      <c r="C58" s="25"/>
      <c r="D58" s="25"/>
      <c r="E58" s="25"/>
      <c r="F58" s="25"/>
      <c r="G58" s="26"/>
      <c r="H58" s="28">
        <f>'④宿泊者名簿 (保護者等)'!P59</f>
        <v>0</v>
      </c>
      <c r="I58" s="30" t="str">
        <f>IF('④宿泊者名簿 (保護者等)'!V59&lt;&gt;"",'④宿泊者名簿 (保護者等)'!V59,"")</f>
        <v/>
      </c>
      <c r="J58" s="28" t="str">
        <f>IF('④宿泊者名簿 (保護者等)'!X59&lt;&gt;"",'④宿泊者名簿 (保護者等)'!X59,"")</f>
        <v/>
      </c>
      <c r="K58" s="28" t="str">
        <f>IF('④宿泊者名簿 (保護者等)'!AC59&lt;&gt;"",'④宿泊者名簿 (保護者等)'!AC59,"")</f>
        <v/>
      </c>
      <c r="L58" s="28" t="str">
        <f>IF('④宿泊者名簿 (保護者等)'!AG59&lt;&gt;"",'④宿泊者名簿 (保護者等)'!AG59,"")</f>
        <v/>
      </c>
    </row>
    <row r="59" spans="1:12">
      <c r="A59" s="61"/>
      <c r="B59" s="34" t="str">
        <f>IF(OR(D59="　",D59=""),"",COUNT($B$41:B58)+51)</f>
        <v/>
      </c>
      <c r="C59" s="25"/>
      <c r="D59" s="25"/>
      <c r="E59" s="25"/>
      <c r="F59" s="25"/>
      <c r="G59" s="26"/>
      <c r="H59" s="28">
        <f>'④宿泊者名簿 (保護者等)'!P62</f>
        <v>0</v>
      </c>
      <c r="I59" s="30" t="str">
        <f>IF('④宿泊者名簿 (保護者等)'!V62&lt;&gt;"",'④宿泊者名簿 (保護者等)'!V62,"")</f>
        <v/>
      </c>
      <c r="J59" s="28" t="str">
        <f>IF('④宿泊者名簿 (保護者等)'!X62&lt;&gt;"",'④宿泊者名簿 (保護者等)'!X62,"")</f>
        <v/>
      </c>
      <c r="K59" s="28" t="str">
        <f>IF('④宿泊者名簿 (保護者等)'!AC62&lt;&gt;"",'④宿泊者名簿 (保護者等)'!AC62,"")</f>
        <v/>
      </c>
      <c r="L59" s="28" t="str">
        <f>IF('④宿泊者名簿 (保護者等)'!AG62&lt;&gt;"",'④宿泊者名簿 (保護者等)'!AG62,"")</f>
        <v/>
      </c>
    </row>
    <row r="60" spans="1:12">
      <c r="A60" s="61"/>
      <c r="B60" s="34" t="str">
        <f>IF(OR(D60="　",D60=""),"",COUNT($B$41:B59)+51)</f>
        <v/>
      </c>
      <c r="C60" s="25"/>
      <c r="D60" s="25"/>
      <c r="E60" s="25"/>
      <c r="F60" s="25"/>
      <c r="G60" s="26"/>
      <c r="H60" s="28">
        <f>'④宿泊者名簿 (保護者等)'!P65</f>
        <v>0</v>
      </c>
      <c r="I60" s="30" t="str">
        <f>IF('④宿泊者名簿 (保護者等)'!V65&lt;&gt;"",'④宿泊者名簿 (保護者等)'!V65,"")</f>
        <v/>
      </c>
      <c r="J60" s="28" t="str">
        <f>IF('④宿泊者名簿 (保護者等)'!X65&lt;&gt;"",'④宿泊者名簿 (保護者等)'!X65,"")</f>
        <v/>
      </c>
      <c r="K60" s="28" t="str">
        <f>IF('④宿泊者名簿 (保護者等)'!AC65&lt;&gt;"",'④宿泊者名簿 (保護者等)'!AC65,"")</f>
        <v/>
      </c>
      <c r="L60" s="28" t="str">
        <f>IF('④宿泊者名簿 (保護者等)'!AG65&lt;&gt;"",'④宿泊者名簿 (保護者等)'!AG65,"")</f>
        <v/>
      </c>
    </row>
    <row r="61" spans="1:12">
      <c r="A61" s="61"/>
      <c r="B61" s="34" t="str">
        <f>IF(OR(D61="　",D61=""),"",COUNT($B$41:B60)+51)</f>
        <v/>
      </c>
      <c r="C61" s="25"/>
      <c r="D61" s="25"/>
      <c r="E61" s="25"/>
      <c r="F61" s="25"/>
      <c r="G61" s="26"/>
      <c r="H61" s="28">
        <f>'④宿泊者名簿 (保護者等)'!P68</f>
        <v>0</v>
      </c>
      <c r="I61" s="30" t="str">
        <f>IF('④宿泊者名簿 (保護者等)'!V68&lt;&gt;"",'④宿泊者名簿 (保護者等)'!V68,"")</f>
        <v/>
      </c>
      <c r="J61" s="28" t="str">
        <f>IF('④宿泊者名簿 (保護者等)'!X68&lt;&gt;"",'④宿泊者名簿 (保護者等)'!X68,"")</f>
        <v/>
      </c>
      <c r="K61" s="28" t="str">
        <f>IF('④宿泊者名簿 (保護者等)'!AC68&lt;&gt;"",'④宿泊者名簿 (保護者等)'!AC68,"")</f>
        <v/>
      </c>
      <c r="L61" s="28" t="str">
        <f>IF('④宿泊者名簿 (保護者等)'!AG68&lt;&gt;"",'④宿泊者名簿 (保護者等)'!AG68,"")</f>
        <v/>
      </c>
    </row>
    <row r="62" spans="1:12">
      <c r="A62" s="61"/>
      <c r="B62" s="34" t="str">
        <f>IF(OR(D62="　",D62=""),"",COUNT($B$41:B61)+51)</f>
        <v/>
      </c>
      <c r="C62" s="25"/>
      <c r="D62" s="25"/>
      <c r="E62" s="25"/>
      <c r="F62" s="25"/>
      <c r="G62" s="26"/>
      <c r="H62" s="28">
        <f>'④宿泊者名簿 (保護者等)'!P71</f>
        <v>0</v>
      </c>
      <c r="I62" s="30" t="str">
        <f>IF('④宿泊者名簿 (保護者等)'!V71&lt;&gt;"",'④宿泊者名簿 (保護者等)'!V71,"")</f>
        <v/>
      </c>
      <c r="J62" s="28" t="str">
        <f>IF('④宿泊者名簿 (保護者等)'!X71&lt;&gt;"",'④宿泊者名簿 (保護者等)'!X71,"")</f>
        <v/>
      </c>
      <c r="K62" s="28" t="str">
        <f>IF('④宿泊者名簿 (保護者等)'!AC71&lt;&gt;"",'④宿泊者名簿 (保護者等)'!AC71,"")</f>
        <v/>
      </c>
      <c r="L62" s="28" t="str">
        <f>IF('④宿泊者名簿 (保護者等)'!AG71&lt;&gt;"",'④宿泊者名簿 (保護者等)'!AG71,"")</f>
        <v/>
      </c>
    </row>
    <row r="63" spans="1:12">
      <c r="A63" s="61"/>
      <c r="B63" s="34" t="str">
        <f>IF(OR(D63="　",D63=""),"",COUNT($B$41:B62)+51)</f>
        <v/>
      </c>
      <c r="C63" s="25"/>
      <c r="D63" s="25"/>
      <c r="E63" s="25"/>
      <c r="F63" s="25"/>
      <c r="G63" s="26"/>
      <c r="H63" s="28">
        <f>'④宿泊者名簿 (保護者等)'!P74</f>
        <v>0</v>
      </c>
      <c r="I63" s="30" t="str">
        <f>IF('④宿泊者名簿 (保護者等)'!V74&lt;&gt;"",'④宿泊者名簿 (保護者等)'!V74,"")</f>
        <v/>
      </c>
      <c r="J63" s="28" t="str">
        <f>IF('④宿泊者名簿 (保護者等)'!X74&lt;&gt;"",'④宿泊者名簿 (保護者等)'!X74,"")</f>
        <v/>
      </c>
      <c r="K63" s="28" t="str">
        <f>IF('④宿泊者名簿 (保護者等)'!AC74&lt;&gt;"",'④宿泊者名簿 (保護者等)'!AC74,"")</f>
        <v/>
      </c>
      <c r="L63" s="28" t="str">
        <f>IF('④宿泊者名簿 (保護者等)'!AG74&lt;&gt;"",'④宿泊者名簿 (保護者等)'!AG74,"")</f>
        <v/>
      </c>
    </row>
    <row r="64" spans="1:12">
      <c r="A64" s="61"/>
      <c r="B64" s="34" t="str">
        <f>IF(OR(D64="　",D64=""),"",COUNT($B$41:B63)+51)</f>
        <v/>
      </c>
      <c r="C64" s="25"/>
      <c r="D64" s="25"/>
      <c r="E64" s="25"/>
      <c r="F64" s="25"/>
      <c r="G64" s="26"/>
      <c r="H64" s="28">
        <f>'④宿泊者名簿 (保護者等)'!P77</f>
        <v>0</v>
      </c>
      <c r="I64" s="30" t="str">
        <f>IF('④宿泊者名簿 (保護者等)'!V77&lt;&gt;"",'④宿泊者名簿 (保護者等)'!V77,"")</f>
        <v/>
      </c>
      <c r="J64" s="28" t="str">
        <f>IF('④宿泊者名簿 (保護者等)'!X77&lt;&gt;"",'④宿泊者名簿 (保護者等)'!X77,"")</f>
        <v/>
      </c>
      <c r="K64" s="28" t="str">
        <f>IF('④宿泊者名簿 (保護者等)'!AC77&lt;&gt;"",'④宿泊者名簿 (保護者等)'!AC77,"")</f>
        <v/>
      </c>
      <c r="L64" s="28" t="str">
        <f>IF('④宿泊者名簿 (保護者等)'!AG77&lt;&gt;"",'④宿泊者名簿 (保護者等)'!AG77,"")</f>
        <v/>
      </c>
    </row>
    <row r="65" spans="1:12">
      <c r="A65" s="61"/>
      <c r="B65" s="34" t="str">
        <f>IF(OR(D65="　",D65=""),"",COUNT($B$41:B64)+51)</f>
        <v/>
      </c>
      <c r="C65" s="25"/>
      <c r="D65" s="25"/>
      <c r="E65" s="25"/>
      <c r="F65" s="25"/>
      <c r="G65" s="26"/>
      <c r="H65" s="28">
        <f>'④宿泊者名簿 (保護者等)'!P80</f>
        <v>0</v>
      </c>
      <c r="I65" s="30" t="str">
        <f>IF('④宿泊者名簿 (保護者等)'!V80&lt;&gt;"",'④宿泊者名簿 (保護者等)'!V80,"")</f>
        <v/>
      </c>
      <c r="J65" s="28" t="str">
        <f>IF('④宿泊者名簿 (保護者等)'!X80&lt;&gt;"",'④宿泊者名簿 (保護者等)'!X80,"")</f>
        <v/>
      </c>
      <c r="K65" s="28" t="str">
        <f>IF('④宿泊者名簿 (保護者等)'!AC80&lt;&gt;"",'④宿泊者名簿 (保護者等)'!AC80,"")</f>
        <v/>
      </c>
      <c r="L65" s="28" t="str">
        <f>IF('④宿泊者名簿 (保護者等)'!AG80&lt;&gt;"",'④宿泊者名簿 (保護者等)'!AG80,"")</f>
        <v/>
      </c>
    </row>
    <row r="66" spans="1:12">
      <c r="A66" s="61"/>
      <c r="B66" s="34" t="str">
        <f>IF(OR(D66="　",D66=""),"",COUNT($B$41:B65)+51)</f>
        <v/>
      </c>
      <c r="C66" s="25"/>
      <c r="D66" s="25"/>
      <c r="E66" s="25"/>
      <c r="F66" s="25"/>
      <c r="G66" s="26"/>
      <c r="H66" s="28">
        <f>'④宿泊者名簿 (保護者等)'!P83</f>
        <v>0</v>
      </c>
      <c r="I66" s="30" t="str">
        <f>IF('④宿泊者名簿 (保護者等)'!V83&lt;&gt;"",'④宿泊者名簿 (保護者等)'!V83,"")</f>
        <v/>
      </c>
      <c r="J66" s="28" t="str">
        <f>IF('④宿泊者名簿 (保護者等)'!X83&lt;&gt;"",'④宿泊者名簿 (保護者等)'!X83,"")</f>
        <v/>
      </c>
      <c r="K66" s="28" t="str">
        <f>IF('④宿泊者名簿 (保護者等)'!AC83&lt;&gt;"",'④宿泊者名簿 (保護者等)'!AC83,"")</f>
        <v/>
      </c>
      <c r="L66" s="28" t="str">
        <f>IF('④宿泊者名簿 (保護者等)'!AG83&lt;&gt;"",'④宿泊者名簿 (保護者等)'!AG83,"")</f>
        <v/>
      </c>
    </row>
    <row r="67" spans="1:12">
      <c r="A67" s="61"/>
      <c r="B67" s="34" t="str">
        <f>IF(OR(D67="　",D67=""),"",COUNT($B$41:B66)+51)</f>
        <v/>
      </c>
      <c r="C67" s="25"/>
      <c r="D67" s="25"/>
      <c r="E67" s="25"/>
      <c r="F67" s="25"/>
      <c r="G67" s="26"/>
      <c r="H67" s="28">
        <f>'④宿泊者名簿 (保護者等)'!P86</f>
        <v>0</v>
      </c>
      <c r="I67" s="30" t="str">
        <f>IF('④宿泊者名簿 (保護者等)'!V86&lt;&gt;"",'④宿泊者名簿 (保護者等)'!V86,"")</f>
        <v/>
      </c>
      <c r="J67" s="28" t="str">
        <f>IF('④宿泊者名簿 (保護者等)'!X86&lt;&gt;"",'④宿泊者名簿 (保護者等)'!X86,"")</f>
        <v/>
      </c>
      <c r="K67" s="28" t="str">
        <f>IF('④宿泊者名簿 (保護者等)'!AC86&lt;&gt;"",'④宿泊者名簿 (保護者等)'!AC86,"")</f>
        <v/>
      </c>
      <c r="L67" s="28" t="str">
        <f>IF('④宿泊者名簿 (保護者等)'!AG86&lt;&gt;"",'④宿泊者名簿 (保護者等)'!AG86,"")</f>
        <v/>
      </c>
    </row>
    <row r="68" spans="1:12">
      <c r="A68" s="61"/>
      <c r="B68" s="34" t="str">
        <f>IF(OR(D68="　",D68=""),"",COUNT($B$41:B67)+51)</f>
        <v/>
      </c>
      <c r="C68" s="25"/>
      <c r="D68" s="25"/>
      <c r="E68" s="25"/>
      <c r="F68" s="25"/>
      <c r="G68" s="26"/>
      <c r="H68" s="28">
        <f>'④宿泊者名簿 (保護者等)'!P89</f>
        <v>0</v>
      </c>
      <c r="I68" s="30" t="str">
        <f>IF('④宿泊者名簿 (保護者等)'!V89&lt;&gt;"",'④宿泊者名簿 (保護者等)'!V89,"")</f>
        <v/>
      </c>
      <c r="J68" s="28" t="str">
        <f>IF('④宿泊者名簿 (保護者等)'!X89&lt;&gt;"",'④宿泊者名簿 (保護者等)'!X89,"")</f>
        <v/>
      </c>
      <c r="K68" s="28" t="str">
        <f>IF('④宿泊者名簿 (保護者等)'!AC89&lt;&gt;"",'④宿泊者名簿 (保護者等)'!AC89,"")</f>
        <v/>
      </c>
      <c r="L68" s="28" t="str">
        <f>IF('④宿泊者名簿 (保護者等)'!AG89&lt;&gt;"",'④宿泊者名簿 (保護者等)'!AG89,"")</f>
        <v/>
      </c>
    </row>
    <row r="69" spans="1:12">
      <c r="A69" s="61"/>
      <c r="B69" s="34" t="str">
        <f>IF(OR(D69="　",D69=""),"",COUNT($B$41:B68)+51)</f>
        <v/>
      </c>
      <c r="C69" s="25"/>
      <c r="D69" s="25"/>
      <c r="E69" s="25"/>
      <c r="F69" s="25"/>
      <c r="G69" s="26"/>
      <c r="H69" s="28">
        <f>'④宿泊者名簿 (保護者等)'!P92</f>
        <v>0</v>
      </c>
      <c r="I69" s="30" t="str">
        <f>IF('④宿泊者名簿 (保護者等)'!V92&lt;&gt;"",'④宿泊者名簿 (保護者等)'!V92,"")</f>
        <v/>
      </c>
      <c r="J69" s="28" t="str">
        <f>IF('④宿泊者名簿 (保護者等)'!X92&lt;&gt;"",'④宿泊者名簿 (保護者等)'!X92,"")</f>
        <v/>
      </c>
      <c r="K69" s="28" t="str">
        <f>IF('④宿泊者名簿 (保護者等)'!AC92&lt;&gt;"",'④宿泊者名簿 (保護者等)'!AC92,"")</f>
        <v/>
      </c>
      <c r="L69" s="28" t="str">
        <f>IF('④宿泊者名簿 (保護者等)'!AG92&lt;&gt;"",'④宿泊者名簿 (保護者等)'!AG92,"")</f>
        <v/>
      </c>
    </row>
    <row r="70" spans="1:12">
      <c r="A70" s="61"/>
      <c r="B70" s="34" t="str">
        <f>IF(OR(D70="　",D70=""),"",COUNT($B$41:B69)+51)</f>
        <v/>
      </c>
      <c r="C70" s="25"/>
      <c r="D70" s="25"/>
      <c r="E70" s="25"/>
      <c r="F70" s="25"/>
      <c r="G70" s="26"/>
      <c r="H70" s="28">
        <f>'④宿泊者名簿 (保護者等)'!P95</f>
        <v>0</v>
      </c>
      <c r="I70" s="30" t="str">
        <f>IF('④宿泊者名簿 (保護者等)'!V95&lt;&gt;"",'④宿泊者名簿 (保護者等)'!V95,"")</f>
        <v/>
      </c>
      <c r="J70" s="28" t="str">
        <f>IF('④宿泊者名簿 (保護者等)'!X95&lt;&gt;"",'④宿泊者名簿 (保護者等)'!X95,"")</f>
        <v/>
      </c>
      <c r="K70" s="28" t="str">
        <f>IF('④宿泊者名簿 (保護者等)'!AC95&lt;&gt;"",'④宿泊者名簿 (保護者等)'!AC95,"")</f>
        <v/>
      </c>
      <c r="L70" s="28" t="str">
        <f>IF('④宿泊者名簿 (保護者等)'!AG95&lt;&gt;"",'④宿泊者名簿 (保護者等)'!AG95,"")</f>
        <v/>
      </c>
    </row>
    <row r="71" spans="1:12">
      <c r="A71" s="61"/>
      <c r="B71" s="34" t="str">
        <f>IF(OR(D71="　",D71=""),"",COUNT($B$41:B70)+51)</f>
        <v/>
      </c>
      <c r="C71" s="25"/>
      <c r="D71" s="25"/>
      <c r="E71" s="25"/>
      <c r="F71" s="25"/>
      <c r="G71" s="26"/>
      <c r="H71" s="28">
        <f>'④宿泊者名簿 (保護者等)'!P98</f>
        <v>0</v>
      </c>
      <c r="I71" s="30" t="str">
        <f>IF('④宿泊者名簿 (保護者等)'!V98&lt;&gt;"",'④宿泊者名簿 (保護者等)'!V98,"")</f>
        <v/>
      </c>
      <c r="J71" s="28" t="str">
        <f>IF('④宿泊者名簿 (保護者等)'!X98&lt;&gt;"",'④宿泊者名簿 (保護者等)'!X98,"")</f>
        <v/>
      </c>
      <c r="K71" s="28" t="str">
        <f>IF('④宿泊者名簿 (保護者等)'!AC98&lt;&gt;"",'④宿泊者名簿 (保護者等)'!AC98,"")</f>
        <v/>
      </c>
      <c r="L71" s="28" t="str">
        <f>IF('④宿泊者名簿 (保護者等)'!AG98&lt;&gt;"",'④宿泊者名簿 (保護者等)'!AG98,"")</f>
        <v/>
      </c>
    </row>
    <row r="72" spans="1:12">
      <c r="A72" s="61"/>
      <c r="B72" s="34" t="str">
        <f>IF(OR(D72="　",D72=""),"",COUNT($B$41:B71)+51)</f>
        <v/>
      </c>
      <c r="C72" s="25"/>
      <c r="D72" s="25"/>
      <c r="E72" s="25"/>
      <c r="F72" s="25"/>
      <c r="G72" s="26"/>
      <c r="H72" s="28">
        <f>'④宿泊者名簿 (保護者等)'!P101</f>
        <v>0</v>
      </c>
      <c r="I72" s="30" t="str">
        <f>IF('④宿泊者名簿 (保護者等)'!V101&lt;&gt;"",'④宿泊者名簿 (保護者等)'!V101,"")</f>
        <v/>
      </c>
      <c r="J72" s="28" t="str">
        <f>IF('④宿泊者名簿 (保護者等)'!X101&lt;&gt;"",'④宿泊者名簿 (保護者等)'!X101,"")</f>
        <v/>
      </c>
      <c r="K72" s="28" t="str">
        <f>IF('④宿泊者名簿 (保護者等)'!AC101&lt;&gt;"",'④宿泊者名簿 (保護者等)'!AC101,"")</f>
        <v/>
      </c>
      <c r="L72" s="28" t="str">
        <f>IF('④宿泊者名簿 (保護者等)'!AG101&lt;&gt;"",'④宿泊者名簿 (保護者等)'!AG101,"")</f>
        <v/>
      </c>
    </row>
    <row r="73" spans="1:12">
      <c r="A73" s="61"/>
      <c r="B73" s="34" t="str">
        <f>IF(OR(D73="　",D73=""),"",COUNT($B$41:B72)+51)</f>
        <v/>
      </c>
      <c r="C73" s="25"/>
      <c r="D73" s="25"/>
      <c r="E73" s="25"/>
      <c r="F73" s="25"/>
      <c r="G73" s="26"/>
      <c r="H73" s="28">
        <f>'④宿泊者名簿 (保護者等)'!P104</f>
        <v>0</v>
      </c>
      <c r="I73" s="30" t="str">
        <f>IF('④宿泊者名簿 (保護者等)'!V104&lt;&gt;"",'④宿泊者名簿 (保護者等)'!V104,"")</f>
        <v/>
      </c>
      <c r="J73" s="28" t="str">
        <f>IF('④宿泊者名簿 (保護者等)'!X104&lt;&gt;"",'④宿泊者名簿 (保護者等)'!X104,"")</f>
        <v/>
      </c>
      <c r="K73" s="28" t="str">
        <f>IF('④宿泊者名簿 (保護者等)'!AC104&lt;&gt;"",'④宿泊者名簿 (保護者等)'!AC104,"")</f>
        <v/>
      </c>
      <c r="L73" s="28" t="str">
        <f>IF('④宿泊者名簿 (保護者等)'!AG104&lt;&gt;"",'④宿泊者名簿 (保護者等)'!AG104,"")</f>
        <v/>
      </c>
    </row>
    <row r="74" spans="1:12">
      <c r="A74" s="61"/>
      <c r="B74" s="34" t="str">
        <f>IF(OR(D74="　",D74=""),"",COUNT($B$41:B73)+51)</f>
        <v/>
      </c>
      <c r="C74" s="25"/>
      <c r="D74" s="25"/>
      <c r="E74" s="25"/>
      <c r="F74" s="25"/>
      <c r="G74" s="26"/>
      <c r="H74" s="28">
        <f>'④宿泊者名簿 (保護者等)'!P107</f>
        <v>0</v>
      </c>
      <c r="I74" s="30" t="str">
        <f>IF('④宿泊者名簿 (保護者等)'!V107&lt;&gt;"",'④宿泊者名簿 (保護者等)'!V107,"")</f>
        <v/>
      </c>
      <c r="J74" s="28" t="str">
        <f>IF('④宿泊者名簿 (保護者等)'!X107&lt;&gt;"",'④宿泊者名簿 (保護者等)'!X107,"")</f>
        <v/>
      </c>
      <c r="K74" s="28" t="str">
        <f>IF('④宿泊者名簿 (保護者等)'!AC107&lt;&gt;"",'④宿泊者名簿 (保護者等)'!AC107,"")</f>
        <v/>
      </c>
      <c r="L74" s="28" t="str">
        <f>IF('④宿泊者名簿 (保護者等)'!AG107&lt;&gt;"",'④宿泊者名簿 (保護者等)'!AG107,"")</f>
        <v/>
      </c>
    </row>
    <row r="75" spans="1:12">
      <c r="A75" s="61"/>
      <c r="B75" s="34" t="str">
        <f>IF(OR(D75="　",D75=""),"",COUNT($B$41:B74)+51)</f>
        <v/>
      </c>
      <c r="C75" s="25"/>
      <c r="D75" s="25"/>
      <c r="E75" s="25"/>
      <c r="F75" s="25"/>
      <c r="G75" s="26"/>
      <c r="H75" s="28">
        <f>'④宿泊者名簿 (保護者等)'!P110</f>
        <v>0</v>
      </c>
      <c r="I75" s="30" t="str">
        <f>IF('④宿泊者名簿 (保護者等)'!V110&lt;&gt;"",'④宿泊者名簿 (保護者等)'!V110,"")</f>
        <v/>
      </c>
      <c r="J75" s="28" t="str">
        <f>IF('④宿泊者名簿 (保護者等)'!X110&lt;&gt;"",'④宿泊者名簿 (保護者等)'!X110,"")</f>
        <v/>
      </c>
      <c r="K75" s="28" t="str">
        <f>IF('④宿泊者名簿 (保護者等)'!AC110&lt;&gt;"",'④宿泊者名簿 (保護者等)'!AC110,"")</f>
        <v/>
      </c>
      <c r="L75" s="28" t="str">
        <f>IF('④宿泊者名簿 (保護者等)'!AG110&lt;&gt;"",'④宿泊者名簿 (保護者等)'!AG110,"")</f>
        <v/>
      </c>
    </row>
    <row r="76" spans="1:12">
      <c r="A76" s="61"/>
      <c r="B76" s="34" t="str">
        <f>IF(OR(D76="　",D76=""),"",COUNT($B$41:B75)+51)</f>
        <v/>
      </c>
      <c r="C76" s="25"/>
      <c r="D76" s="25"/>
      <c r="E76" s="25"/>
      <c r="F76" s="25"/>
      <c r="G76" s="26"/>
      <c r="H76" s="28">
        <f>'④宿泊者名簿 (保護者等)'!P113</f>
        <v>0</v>
      </c>
      <c r="I76" s="30" t="str">
        <f>IF('④宿泊者名簿 (保護者等)'!V113&lt;&gt;"",'④宿泊者名簿 (保護者等)'!V113,"")</f>
        <v/>
      </c>
      <c r="J76" s="28" t="str">
        <f>IF('④宿泊者名簿 (保護者等)'!X113&lt;&gt;"",'④宿泊者名簿 (保護者等)'!X113,"")</f>
        <v/>
      </c>
      <c r="K76" s="28" t="str">
        <f>IF('④宿泊者名簿 (保護者等)'!AC113&lt;&gt;"",'④宿泊者名簿 (保護者等)'!AC113,"")</f>
        <v/>
      </c>
      <c r="L76" s="28" t="str">
        <f>IF('④宿泊者名簿 (保護者等)'!AG113&lt;&gt;"",'④宿泊者名簿 (保護者等)'!AG113,"")</f>
        <v/>
      </c>
    </row>
    <row r="77" spans="1:12">
      <c r="A77" s="61"/>
      <c r="B77" s="34" t="str">
        <f>IF(OR(D77="　",D77=""),"",COUNT($B$41:B76)+51)</f>
        <v/>
      </c>
      <c r="C77" s="25"/>
      <c r="D77" s="25"/>
      <c r="E77" s="25"/>
      <c r="F77" s="25"/>
      <c r="G77" s="26"/>
      <c r="H77" s="28">
        <f>'④宿泊者名簿 (保護者等)'!P116</f>
        <v>0</v>
      </c>
      <c r="I77" s="30" t="str">
        <f>IF('④宿泊者名簿 (保護者等)'!V116&lt;&gt;"",'④宿泊者名簿 (保護者等)'!V116,"")</f>
        <v/>
      </c>
      <c r="J77" s="28" t="str">
        <f>IF('④宿泊者名簿 (保護者等)'!X116&lt;&gt;"",'④宿泊者名簿 (保護者等)'!X116,"")</f>
        <v/>
      </c>
      <c r="K77" s="28" t="str">
        <f>IF('④宿泊者名簿 (保護者等)'!AC116&lt;&gt;"",'④宿泊者名簿 (保護者等)'!AC116,"")</f>
        <v/>
      </c>
      <c r="L77" s="28" t="str">
        <f>IF('④宿泊者名簿 (保護者等)'!AG116&lt;&gt;"",'④宿泊者名簿 (保護者等)'!AG116,"")</f>
        <v/>
      </c>
    </row>
    <row r="78" spans="1:12">
      <c r="A78" s="61"/>
      <c r="B78" s="34" t="str">
        <f>IF(OR(D78="　",D78=""),"",COUNT($B$41:B77)+51)</f>
        <v/>
      </c>
      <c r="C78" s="25"/>
      <c r="D78" s="25"/>
      <c r="E78" s="25"/>
      <c r="F78" s="25"/>
      <c r="G78" s="26"/>
      <c r="H78" s="28">
        <f>'④宿泊者名簿 (保護者等)'!P119</f>
        <v>0</v>
      </c>
      <c r="I78" s="30" t="str">
        <f>IF('④宿泊者名簿 (保護者等)'!V119&lt;&gt;"",'④宿泊者名簿 (保護者等)'!V119,"")</f>
        <v/>
      </c>
      <c r="J78" s="28" t="str">
        <f>IF('④宿泊者名簿 (保護者等)'!X119&lt;&gt;"",'④宿泊者名簿 (保護者等)'!X119,"")</f>
        <v/>
      </c>
      <c r="K78" s="28" t="str">
        <f>IF('④宿泊者名簿 (保護者等)'!AC119&lt;&gt;"",'④宿泊者名簿 (保護者等)'!AC119,"")</f>
        <v/>
      </c>
      <c r="L78" s="28" t="str">
        <f>IF('④宿泊者名簿 (保護者等)'!AG119&lt;&gt;"",'④宿泊者名簿 (保護者等)'!AG119,"")</f>
        <v/>
      </c>
    </row>
    <row r="79" spans="1:12">
      <c r="A79" s="61"/>
      <c r="B79" s="34" t="str">
        <f>IF(OR(D79="　",D79=""),"",COUNT($B$41:B78)+51)</f>
        <v/>
      </c>
      <c r="C79" s="25"/>
      <c r="D79" s="25"/>
      <c r="E79" s="25"/>
      <c r="F79" s="25"/>
      <c r="G79" s="26"/>
      <c r="H79" s="28">
        <f>'④宿泊者名簿 (保護者等)'!P122</f>
        <v>0</v>
      </c>
      <c r="I79" s="30" t="str">
        <f>IF('④宿泊者名簿 (保護者等)'!V122&lt;&gt;"",'④宿泊者名簿 (保護者等)'!V122,"")</f>
        <v/>
      </c>
      <c r="J79" s="28" t="str">
        <f>IF('④宿泊者名簿 (保護者等)'!X122&lt;&gt;"",'④宿泊者名簿 (保護者等)'!X122,"")</f>
        <v/>
      </c>
      <c r="K79" s="28" t="str">
        <f>IF('④宿泊者名簿 (保護者等)'!AC122&lt;&gt;"",'④宿泊者名簿 (保護者等)'!AC122,"")</f>
        <v/>
      </c>
      <c r="L79" s="28" t="str">
        <f>IF('④宿泊者名簿 (保護者等)'!AG122&lt;&gt;"",'④宿泊者名簿 (保護者等)'!AG122,"")</f>
        <v/>
      </c>
    </row>
    <row r="80" spans="1:12">
      <c r="A80" s="61"/>
      <c r="B80" s="34" t="str">
        <f>IF(OR(D80="　",D80=""),"",COUNT($B$41:B79)+51)</f>
        <v/>
      </c>
      <c r="C80" s="25"/>
      <c r="D80" s="25"/>
      <c r="E80" s="25"/>
      <c r="F80" s="25"/>
      <c r="G80" s="26"/>
      <c r="H80" s="28">
        <f>'④宿泊者名簿 (保護者等)'!P125</f>
        <v>0</v>
      </c>
      <c r="I80" s="30" t="str">
        <f>IF('④宿泊者名簿 (保護者等)'!V125&lt;&gt;"",'④宿泊者名簿 (保護者等)'!V125,"")</f>
        <v/>
      </c>
      <c r="J80" s="28" t="str">
        <f>IF('④宿泊者名簿 (保護者等)'!X125&lt;&gt;"",'④宿泊者名簿 (保護者等)'!X125,"")</f>
        <v/>
      </c>
      <c r="K80" s="28" t="str">
        <f>IF('④宿泊者名簿 (保護者等)'!AC125&lt;&gt;"",'④宿泊者名簿 (保護者等)'!AC125,"")</f>
        <v/>
      </c>
      <c r="L80" s="28" t="str">
        <f>IF('④宿泊者名簿 (保護者等)'!AG125&lt;&gt;"",'④宿泊者名簿 (保護者等)'!AG125,"")</f>
        <v/>
      </c>
    </row>
    <row r="81" spans="1:12">
      <c r="A81" s="61"/>
      <c r="B81" s="34" t="str">
        <f>IF(OR(D81="　",D81=""),"",COUNT($B$41:B80)+51)</f>
        <v/>
      </c>
      <c r="C81" s="25"/>
      <c r="D81" s="25"/>
      <c r="E81" s="25"/>
      <c r="F81" s="25"/>
      <c r="G81" s="26"/>
      <c r="H81" s="28">
        <f>'④宿泊者名簿 (保護者等)'!P128</f>
        <v>0</v>
      </c>
      <c r="I81" s="30" t="str">
        <f>IF('④宿泊者名簿 (保護者等)'!V128&lt;&gt;"",'④宿泊者名簿 (保護者等)'!V128,"")</f>
        <v/>
      </c>
      <c r="J81" s="28" t="str">
        <f>IF('④宿泊者名簿 (保護者等)'!X128&lt;&gt;"",'④宿泊者名簿 (保護者等)'!X128,"")</f>
        <v/>
      </c>
      <c r="K81" s="28" t="str">
        <f>IF('④宿泊者名簿 (保護者等)'!AC128&lt;&gt;"",'④宿泊者名簿 (保護者等)'!AC128,"")</f>
        <v/>
      </c>
      <c r="L81" s="28" t="str">
        <f>IF('④宿泊者名簿 (保護者等)'!AG128&lt;&gt;"",'④宿泊者名簿 (保護者等)'!AG128,"")</f>
        <v/>
      </c>
    </row>
    <row r="82" spans="1:12">
      <c r="A82" s="61"/>
      <c r="B82" s="34" t="str">
        <f>IF(OR(D82="　",D82=""),"",COUNT($B$41:B81)+51)</f>
        <v/>
      </c>
      <c r="C82" s="25"/>
      <c r="D82" s="25"/>
      <c r="E82" s="25"/>
      <c r="F82" s="25"/>
      <c r="G82" s="26"/>
      <c r="H82" s="28">
        <f>'④宿泊者名簿 (保護者等)'!P131</f>
        <v>0</v>
      </c>
      <c r="I82" s="30" t="str">
        <f>IF('④宿泊者名簿 (保護者等)'!V131&lt;&gt;"",'④宿泊者名簿 (保護者等)'!V131,"")</f>
        <v/>
      </c>
      <c r="J82" s="28" t="str">
        <f>IF('④宿泊者名簿 (保護者等)'!X131&lt;&gt;"",'④宿泊者名簿 (保護者等)'!X131,"")</f>
        <v/>
      </c>
      <c r="K82" s="28" t="str">
        <f>IF('④宿泊者名簿 (保護者等)'!AC131&lt;&gt;"",'④宿泊者名簿 (保護者等)'!AC131,"")</f>
        <v/>
      </c>
      <c r="L82" s="28" t="str">
        <f>IF('④宿泊者名簿 (保護者等)'!AG131&lt;&gt;"",'④宿泊者名簿 (保護者等)'!AG131,"")</f>
        <v/>
      </c>
    </row>
    <row r="83" spans="1:12">
      <c r="A83" s="61"/>
      <c r="B83" s="34" t="str">
        <f>IF(OR(D83="　",D83=""),"",COUNT($B$41:B82)+51)</f>
        <v/>
      </c>
      <c r="C83" s="25"/>
      <c r="D83" s="25"/>
      <c r="E83" s="25"/>
      <c r="F83" s="25"/>
      <c r="G83" s="26"/>
      <c r="H83" s="28">
        <f>'④宿泊者名簿 (保護者等)'!P134</f>
        <v>0</v>
      </c>
      <c r="I83" s="30" t="str">
        <f>IF('④宿泊者名簿 (保護者等)'!V134&lt;&gt;"",'④宿泊者名簿 (保護者等)'!V134,"")</f>
        <v/>
      </c>
      <c r="J83" s="28" t="str">
        <f>IF('④宿泊者名簿 (保護者等)'!X134&lt;&gt;"",'④宿泊者名簿 (保護者等)'!X134,"")</f>
        <v/>
      </c>
      <c r="K83" s="28" t="str">
        <f>IF('④宿泊者名簿 (保護者等)'!AC134&lt;&gt;"",'④宿泊者名簿 (保護者等)'!AC134,"")</f>
        <v/>
      </c>
      <c r="L83" s="28" t="str">
        <f>IF('④宿泊者名簿 (保護者等)'!AG134&lt;&gt;"",'④宿泊者名簿 (保護者等)'!AG134,"")</f>
        <v/>
      </c>
    </row>
    <row r="84" spans="1:12">
      <c r="A84" s="61"/>
      <c r="B84" s="34" t="str">
        <f>IF(OR(D84="　",D84=""),"",COUNT($B$41:B83)+51)</f>
        <v/>
      </c>
      <c r="C84" s="25"/>
      <c r="D84" s="25"/>
      <c r="E84" s="25"/>
      <c r="F84" s="25"/>
      <c r="G84" s="26"/>
      <c r="H84" s="28">
        <f>'④宿泊者名簿 (保護者等)'!P137</f>
        <v>0</v>
      </c>
      <c r="I84" s="30" t="str">
        <f>IF('④宿泊者名簿 (保護者等)'!V137&lt;&gt;"",'④宿泊者名簿 (保護者等)'!V137,"")</f>
        <v/>
      </c>
      <c r="J84" s="28" t="str">
        <f>IF('④宿泊者名簿 (保護者等)'!X137&lt;&gt;"",'④宿泊者名簿 (保護者等)'!X137,"")</f>
        <v/>
      </c>
      <c r="K84" s="28" t="str">
        <f>IF('④宿泊者名簿 (保護者等)'!AC137&lt;&gt;"",'④宿泊者名簿 (保護者等)'!AC137,"")</f>
        <v/>
      </c>
      <c r="L84" s="28" t="str">
        <f>IF('④宿泊者名簿 (保護者等)'!AG137&lt;&gt;"",'④宿泊者名簿 (保護者等)'!AG137,"")</f>
        <v/>
      </c>
    </row>
    <row r="85" spans="1:12">
      <c r="A85" s="61"/>
      <c r="B85" s="34" t="str">
        <f>IF(OR(D85="　",D85=""),"",COUNT($B$41:B84)+51)</f>
        <v/>
      </c>
      <c r="C85" s="25"/>
      <c r="D85" s="25"/>
      <c r="E85" s="25"/>
      <c r="F85" s="25"/>
      <c r="G85" s="26"/>
      <c r="H85" s="28">
        <f>'④宿泊者名簿 (保護者等)'!P140</f>
        <v>0</v>
      </c>
      <c r="I85" s="30" t="str">
        <f>IF('④宿泊者名簿 (保護者等)'!V140&lt;&gt;"",'④宿泊者名簿 (保護者等)'!V140,"")</f>
        <v/>
      </c>
      <c r="J85" s="28" t="str">
        <f>IF('④宿泊者名簿 (保護者等)'!X140&lt;&gt;"",'④宿泊者名簿 (保護者等)'!X140,"")</f>
        <v/>
      </c>
      <c r="K85" s="28" t="str">
        <f>IF('④宿泊者名簿 (保護者等)'!AC140&lt;&gt;"",'④宿泊者名簿 (保護者等)'!AC140,"")</f>
        <v/>
      </c>
      <c r="L85" s="28" t="str">
        <f>IF('④宿泊者名簿 (保護者等)'!AG140&lt;&gt;"",'④宿泊者名簿 (保護者等)'!AG140,"")</f>
        <v/>
      </c>
    </row>
  </sheetData>
  <sheetProtection sheet="1" objects="1" scenarios="1"/>
  <mergeCells count="16">
    <mergeCell ref="AA1:AB1"/>
    <mergeCell ref="AA2:AB2"/>
    <mergeCell ref="H9:L9"/>
    <mergeCell ref="I1:J2"/>
    <mergeCell ref="N1:N2"/>
    <mergeCell ref="O1:O2"/>
    <mergeCell ref="P1:P2"/>
    <mergeCell ref="W1:W2"/>
    <mergeCell ref="V1:V2"/>
    <mergeCell ref="U1:U2"/>
    <mergeCell ref="A11:A40"/>
    <mergeCell ref="A41:A85"/>
    <mergeCell ref="K1:K2"/>
    <mergeCell ref="L1:L2"/>
    <mergeCell ref="M1:M2"/>
    <mergeCell ref="D1:G1"/>
  </mergeCells>
  <phoneticPr fontId="1"/>
  <conditionalFormatting sqref="I4:AC4">
    <cfRule type="expression" dxfId="138" priority="2">
      <formula>$H$4=0</formula>
    </cfRule>
  </conditionalFormatting>
  <conditionalFormatting sqref="C1:H1">
    <cfRule type="expression" dxfId="137" priority="1">
      <formula>$C$2=""</formula>
    </cfRule>
  </conditionalFormatting>
  <dataValidations count="5">
    <dataValidation type="list" allowBlank="1" showInputMessage="1" showErrorMessage="1" promptTitle="性別" prompt="部屋の配当に必要なため、各宿泊者に対して必ず入力してください" sqref="E11:E85" xr:uid="{D5B5B823-4C42-45D1-93F2-8BE2B57C6428}">
      <formula1>"女,男"</formula1>
    </dataValidation>
    <dataValidation type="whole" imeMode="halfAlpha" allowBlank="1" showInputMessage="1" showErrorMessage="1" promptTitle="年齢" prompt="申込締切時基準" sqref="F11:F40" xr:uid="{618DEC24-54A6-4152-8AFB-078AD87F511A}">
      <formula1>12</formula1>
      <formula2>99</formula2>
    </dataValidation>
    <dataValidation type="whole" imeMode="disabled" allowBlank="1" showInputMessage="1" showErrorMessage="1" sqref="F41:F85" xr:uid="{DD864AEE-B3A8-417D-8A8D-1A6F00F69DF1}">
      <formula1>0</formula1>
      <formula2>120</formula2>
    </dataValidation>
    <dataValidation imeMode="fullKatakana" allowBlank="1" showInputMessage="1" showErrorMessage="1" sqref="C11:C85" xr:uid="{CC649664-0BA1-457E-A54B-F8397239EC76}"/>
    <dataValidation imeMode="hiragana" allowBlank="1" showInputMessage="1" showErrorMessage="1" sqref="D11:D85" xr:uid="{0E15F3B0-880E-404C-9BB2-9191D3B59B41}"/>
  </dataValidations>
  <pageMargins left="0.7" right="0.7" top="0.75" bottom="0.75" header="0.3" footer="0.3"/>
  <pageSetup paperSize="9" orientation="portrait" horizontalDpi="4294967293"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2F08-6AB7-41E3-AF04-7E8678D86C82}">
  <sheetPr>
    <tabColor rgb="FF00B0F0"/>
  </sheetPr>
  <dimension ref="A1:AN99"/>
  <sheetViews>
    <sheetView showGridLines="0" view="pageBreakPreview" zoomScale="145" zoomScaleNormal="100" zoomScaleSheetLayoutView="145" workbookViewId="0">
      <selection activeCell="W8" sqref="W8:AA10"/>
    </sheetView>
  </sheetViews>
  <sheetFormatPr defaultRowHeight="18"/>
  <cols>
    <col min="1" max="35" width="2.5" customWidth="1"/>
    <col min="36" max="40" width="5.59765625" hidden="1" customWidth="1"/>
    <col min="41" max="41" width="12.8984375" customWidth="1"/>
    <col min="42" max="42" width="7.3984375" customWidth="1"/>
  </cols>
  <sheetData>
    <row r="1" spans="1:40" ht="26.4">
      <c r="A1" s="90" t="s">
        <v>81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row>
    <row r="2" spans="1:40" ht="7.5" customHeight="1"/>
    <row r="3" spans="1:40" ht="16.5" customHeight="1">
      <c r="A3" s="129" t="s">
        <v>65</v>
      </c>
      <c r="B3" s="129"/>
      <c r="C3" s="129"/>
      <c r="D3" s="129"/>
      <c r="E3" s="129"/>
      <c r="F3" s="130">
        <f>①申込基礎データ!C4</f>
        <v>0</v>
      </c>
      <c r="G3" s="130"/>
      <c r="H3" s="130"/>
      <c r="I3" s="130"/>
      <c r="J3" s="10" t="s">
        <v>66</v>
      </c>
      <c r="K3" s="131" t="s">
        <v>67</v>
      </c>
      <c r="L3" s="131"/>
      <c r="M3" s="131"/>
      <c r="N3" s="131"/>
      <c r="O3" s="132">
        <f>①申込基礎データ!C6</f>
        <v>0</v>
      </c>
      <c r="P3" s="132"/>
      <c r="Q3" s="132"/>
      <c r="R3" s="132"/>
      <c r="S3" s="132"/>
      <c r="T3" s="132"/>
      <c r="U3" s="132"/>
      <c r="V3" s="132"/>
      <c r="W3" s="132"/>
      <c r="X3" s="132"/>
      <c r="Y3" s="132"/>
      <c r="Z3" s="132"/>
      <c r="AA3" t="s">
        <v>66</v>
      </c>
      <c r="AD3" s="13">
        <f>①申込基礎データ!C2</f>
        <v>0</v>
      </c>
      <c r="AE3" s="12"/>
      <c r="AF3" s="12"/>
      <c r="AH3" s="12"/>
      <c r="AI3" s="12"/>
    </row>
    <row r="4" spans="1:40" ht="16.5" customHeight="1">
      <c r="A4" s="14" t="s">
        <v>68</v>
      </c>
      <c r="G4" s="11"/>
      <c r="H4" s="11"/>
      <c r="I4" s="11"/>
      <c r="J4" s="11"/>
      <c r="K4" s="11"/>
      <c r="P4" s="11"/>
      <c r="Q4" s="11"/>
      <c r="R4" s="11"/>
      <c r="T4" s="10"/>
      <c r="U4" s="10"/>
      <c r="V4" s="10"/>
      <c r="X4" s="11"/>
      <c r="Y4" s="11"/>
      <c r="Z4" s="11"/>
      <c r="AA4" s="10"/>
      <c r="AB4" s="10"/>
      <c r="AC4" s="10"/>
      <c r="AD4" s="12"/>
      <c r="AE4" s="12"/>
      <c r="AF4" s="12"/>
      <c r="AG4" s="12"/>
      <c r="AH4" s="12"/>
      <c r="AI4" s="12"/>
      <c r="AJ4" t="e">
        <f>SUM(AJ8:AJ97)</f>
        <v>#N/A</v>
      </c>
      <c r="AK4" t="e">
        <f t="shared" ref="AK4:AN4" si="0">SUM(AK8:AK97)</f>
        <v>#N/A</v>
      </c>
      <c r="AL4" t="e">
        <f t="shared" si="0"/>
        <v>#N/A</v>
      </c>
      <c r="AM4" t="e">
        <f t="shared" si="0"/>
        <v>#N/A</v>
      </c>
      <c r="AN4">
        <f t="shared" si="0"/>
        <v>0</v>
      </c>
    </row>
    <row r="5" spans="1:40" ht="15.6" customHeight="1">
      <c r="A5" s="79" t="s">
        <v>69</v>
      </c>
      <c r="B5" s="91"/>
      <c r="C5" s="146" t="s">
        <v>75</v>
      </c>
      <c r="D5" s="146"/>
      <c r="E5" s="146"/>
      <c r="F5" s="146"/>
      <c r="G5" s="146"/>
      <c r="H5" s="146"/>
      <c r="I5" s="146"/>
      <c r="J5" s="146"/>
      <c r="K5" s="147" t="s">
        <v>5</v>
      </c>
      <c r="L5" s="147"/>
      <c r="M5" s="147" t="s">
        <v>71</v>
      </c>
      <c r="N5" s="147"/>
      <c r="O5" s="147" t="s">
        <v>4</v>
      </c>
      <c r="P5" s="147"/>
      <c r="Q5" s="147"/>
      <c r="R5" s="147"/>
      <c r="S5" s="147"/>
      <c r="T5" s="147"/>
      <c r="U5" s="133" t="s">
        <v>72</v>
      </c>
      <c r="V5" s="134"/>
      <c r="W5" s="147" t="s">
        <v>9</v>
      </c>
      <c r="X5" s="147"/>
      <c r="Y5" s="147"/>
      <c r="Z5" s="147"/>
      <c r="AA5" s="147"/>
      <c r="AB5" s="124" t="s">
        <v>73</v>
      </c>
      <c r="AC5" s="124"/>
      <c r="AD5" s="124"/>
      <c r="AE5" s="124"/>
      <c r="AF5" s="124" t="s">
        <v>74</v>
      </c>
      <c r="AG5" s="124"/>
      <c r="AH5" s="124"/>
      <c r="AI5" s="124"/>
      <c r="AJ5" s="1" t="s">
        <v>10</v>
      </c>
      <c r="AK5" s="1" t="s">
        <v>11</v>
      </c>
      <c r="AL5" s="1" t="s">
        <v>10</v>
      </c>
      <c r="AM5" s="1" t="s">
        <v>11</v>
      </c>
      <c r="AN5" s="172" t="s">
        <v>77</v>
      </c>
    </row>
    <row r="6" spans="1:40" ht="15.6" customHeight="1">
      <c r="A6" s="81"/>
      <c r="B6" s="92"/>
      <c r="C6" s="108" t="s">
        <v>70</v>
      </c>
      <c r="D6" s="109"/>
      <c r="E6" s="109"/>
      <c r="F6" s="109"/>
      <c r="G6" s="109"/>
      <c r="H6" s="109"/>
      <c r="I6" s="109"/>
      <c r="J6" s="110"/>
      <c r="K6" s="148"/>
      <c r="L6" s="148"/>
      <c r="M6" s="148"/>
      <c r="N6" s="148"/>
      <c r="O6" s="148"/>
      <c r="P6" s="148"/>
      <c r="Q6" s="148"/>
      <c r="R6" s="148"/>
      <c r="S6" s="148"/>
      <c r="T6" s="148"/>
      <c r="U6" s="135"/>
      <c r="V6" s="136"/>
      <c r="W6" s="148"/>
      <c r="X6" s="148"/>
      <c r="Y6" s="148"/>
      <c r="Z6" s="148"/>
      <c r="AA6" s="148"/>
      <c r="AB6" s="126"/>
      <c r="AC6" s="126"/>
      <c r="AD6" s="126"/>
      <c r="AE6" s="126"/>
      <c r="AF6" s="126"/>
      <c r="AG6" s="126"/>
      <c r="AH6" s="126"/>
      <c r="AI6" s="126"/>
      <c r="AJ6" s="15"/>
      <c r="AK6" s="15"/>
      <c r="AL6" s="15"/>
      <c r="AM6" s="15"/>
      <c r="AN6" s="172"/>
    </row>
    <row r="7" spans="1:40" ht="15.6" customHeight="1" thickBot="1">
      <c r="A7" s="83"/>
      <c r="B7" s="83"/>
      <c r="C7" s="111"/>
      <c r="D7" s="112"/>
      <c r="E7" s="112"/>
      <c r="F7" s="112"/>
      <c r="G7" s="112"/>
      <c r="H7" s="112"/>
      <c r="I7" s="112"/>
      <c r="J7" s="113"/>
      <c r="K7" s="149"/>
      <c r="L7" s="149"/>
      <c r="M7" s="149"/>
      <c r="N7" s="149"/>
      <c r="O7" s="149"/>
      <c r="P7" s="149"/>
      <c r="Q7" s="149"/>
      <c r="R7" s="149"/>
      <c r="S7" s="149"/>
      <c r="T7" s="149"/>
      <c r="U7" s="137"/>
      <c r="V7" s="137"/>
      <c r="W7" s="149"/>
      <c r="X7" s="149"/>
      <c r="Y7" s="149"/>
      <c r="Z7" s="149"/>
      <c r="AA7" s="149"/>
      <c r="AB7" s="128"/>
      <c r="AC7" s="128"/>
      <c r="AD7" s="128"/>
      <c r="AE7" s="128"/>
      <c r="AF7" s="128"/>
      <c r="AG7" s="128"/>
      <c r="AH7" s="128"/>
      <c r="AI7" s="128"/>
      <c r="AJ7" s="175" t="s">
        <v>6</v>
      </c>
      <c r="AK7" s="174"/>
      <c r="AL7" s="174" t="s">
        <v>76</v>
      </c>
      <c r="AM7" s="174"/>
      <c r="AN7" s="173"/>
    </row>
    <row r="8" spans="1:40" ht="15.6" customHeight="1">
      <c r="A8" s="79">
        <v>1</v>
      </c>
      <c r="B8" s="80"/>
      <c r="C8" s="93">
        <f>VLOOKUP(A8,①申込基礎データ!$B$11:$F$40,2,0)</f>
        <v>0</v>
      </c>
      <c r="D8" s="94"/>
      <c r="E8" s="94"/>
      <c r="F8" s="94"/>
      <c r="G8" s="94"/>
      <c r="H8" s="94"/>
      <c r="I8" s="94"/>
      <c r="J8" s="94"/>
      <c r="K8" s="95">
        <f>VLOOKUP(A8,①申込基礎データ!$B$11:$F$40,4,0)</f>
        <v>0</v>
      </c>
      <c r="L8" s="95"/>
      <c r="M8" s="95">
        <f>VLOOKUP(A8,①申込基礎データ!$B$11:$F$40,5,0)</f>
        <v>0</v>
      </c>
      <c r="N8" s="95"/>
      <c r="O8" s="96"/>
      <c r="P8" s="97"/>
      <c r="Q8" s="97"/>
      <c r="R8" s="97"/>
      <c r="S8" s="97"/>
      <c r="T8" s="97"/>
      <c r="U8" s="114"/>
      <c r="V8" s="114"/>
      <c r="W8" s="117"/>
      <c r="X8" s="117"/>
      <c r="Y8" s="117"/>
      <c r="Z8" s="117"/>
      <c r="AA8" s="118"/>
      <c r="AB8" s="123"/>
      <c r="AC8" s="124"/>
      <c r="AD8" s="124"/>
      <c r="AE8" s="124"/>
      <c r="AF8" s="124"/>
      <c r="AG8" s="124"/>
      <c r="AH8" s="124"/>
      <c r="AI8" s="124"/>
      <c r="AJ8" s="175" t="str">
        <f>IF(K8&amp;O8=$AJ$5&amp;$AJ$7,1,"")</f>
        <v/>
      </c>
      <c r="AK8" s="174" t="str">
        <f>IF(K8&amp;O8=$AK$5&amp;$AJ$7,1,"")</f>
        <v/>
      </c>
      <c r="AL8" s="174" t="str">
        <f>IF(K8&amp;O8=$AL$5&amp;$AL$7,1,"")</f>
        <v/>
      </c>
      <c r="AM8" s="174" t="str">
        <f>IF(K8&amp;O8=$AM$5&amp;$AL$7,1,"")</f>
        <v/>
      </c>
      <c r="AN8" s="174" t="str">
        <f>IF(O8=$AN$5,1,"")</f>
        <v/>
      </c>
    </row>
    <row r="9" spans="1:40" ht="15.6" customHeight="1">
      <c r="A9" s="81"/>
      <c r="B9" s="82"/>
      <c r="C9" s="102">
        <f>VLOOKUP(A8,①申込基礎データ!$B$11:$F$40,3,0)</f>
        <v>0</v>
      </c>
      <c r="D9" s="103"/>
      <c r="E9" s="103"/>
      <c r="F9" s="103"/>
      <c r="G9" s="103"/>
      <c r="H9" s="103"/>
      <c r="I9" s="103"/>
      <c r="J9" s="104"/>
      <c r="K9" s="88"/>
      <c r="L9" s="88"/>
      <c r="M9" s="88"/>
      <c r="N9" s="88"/>
      <c r="O9" s="98"/>
      <c r="P9" s="99"/>
      <c r="Q9" s="99"/>
      <c r="R9" s="99"/>
      <c r="S9" s="99"/>
      <c r="T9" s="99"/>
      <c r="U9" s="115"/>
      <c r="V9" s="115"/>
      <c r="W9" s="119"/>
      <c r="X9" s="119"/>
      <c r="Y9" s="119"/>
      <c r="Z9" s="119"/>
      <c r="AA9" s="120"/>
      <c r="AB9" s="125"/>
      <c r="AC9" s="126"/>
      <c r="AD9" s="126"/>
      <c r="AE9" s="126"/>
      <c r="AF9" s="126"/>
      <c r="AG9" s="126"/>
      <c r="AH9" s="126"/>
      <c r="AI9" s="126"/>
      <c r="AJ9" s="175"/>
      <c r="AK9" s="174"/>
      <c r="AL9" s="174"/>
      <c r="AM9" s="174"/>
      <c r="AN9" s="174"/>
    </row>
    <row r="10" spans="1:40" ht="15.6" customHeight="1">
      <c r="A10" s="83"/>
      <c r="B10" s="84"/>
      <c r="C10" s="105"/>
      <c r="D10" s="106"/>
      <c r="E10" s="106"/>
      <c r="F10" s="106"/>
      <c r="G10" s="106"/>
      <c r="H10" s="106"/>
      <c r="I10" s="106"/>
      <c r="J10" s="107"/>
      <c r="K10" s="89"/>
      <c r="L10" s="89"/>
      <c r="M10" s="89"/>
      <c r="N10" s="89"/>
      <c r="O10" s="100"/>
      <c r="P10" s="101"/>
      <c r="Q10" s="101"/>
      <c r="R10" s="101"/>
      <c r="S10" s="101"/>
      <c r="T10" s="101"/>
      <c r="U10" s="116"/>
      <c r="V10" s="116"/>
      <c r="W10" s="121"/>
      <c r="X10" s="121"/>
      <c r="Y10" s="121"/>
      <c r="Z10" s="121"/>
      <c r="AA10" s="122"/>
      <c r="AB10" s="127"/>
      <c r="AC10" s="128"/>
      <c r="AD10" s="128"/>
      <c r="AE10" s="128"/>
      <c r="AF10" s="128"/>
      <c r="AG10" s="128"/>
      <c r="AH10" s="128"/>
      <c r="AI10" s="128"/>
      <c r="AJ10" s="175"/>
      <c r="AK10" s="174"/>
      <c r="AL10" s="174"/>
      <c r="AM10" s="174"/>
      <c r="AN10" s="174"/>
    </row>
    <row r="11" spans="1:40" ht="15.6" customHeight="1">
      <c r="A11" s="79">
        <v>2</v>
      </c>
      <c r="B11" s="80"/>
      <c r="C11" s="85">
        <f>VLOOKUP(A11,①申込基礎データ!$B$11:$F$40,2,0)</f>
        <v>0</v>
      </c>
      <c r="D11" s="86"/>
      <c r="E11" s="86"/>
      <c r="F11" s="86"/>
      <c r="G11" s="86"/>
      <c r="H11" s="86"/>
      <c r="I11" s="86"/>
      <c r="J11" s="86"/>
      <c r="K11" s="87">
        <f>VLOOKUP(A11,①申込基礎データ!$B$11:$F$40,4,0)</f>
        <v>0</v>
      </c>
      <c r="L11" s="87"/>
      <c r="M11" s="87">
        <f>VLOOKUP(A11,①申込基礎データ!$B$11:$F$40,5,0)</f>
        <v>0</v>
      </c>
      <c r="N11" s="87"/>
      <c r="O11" s="143"/>
      <c r="P11" s="144"/>
      <c r="Q11" s="144"/>
      <c r="R11" s="144"/>
      <c r="S11" s="144"/>
      <c r="T11" s="144"/>
      <c r="U11" s="145"/>
      <c r="V11" s="145"/>
      <c r="W11" s="141"/>
      <c r="X11" s="141"/>
      <c r="Y11" s="141"/>
      <c r="Z11" s="141"/>
      <c r="AA11" s="142"/>
      <c r="AB11" s="123"/>
      <c r="AC11" s="124"/>
      <c r="AD11" s="124"/>
      <c r="AE11" s="124"/>
      <c r="AF11" s="124"/>
      <c r="AG11" s="124"/>
      <c r="AH11" s="124"/>
      <c r="AI11" s="124"/>
      <c r="AJ11" s="175" t="str">
        <f>IF(K11&amp;O11=$AJ$5&amp;$AJ$7,1,"")</f>
        <v/>
      </c>
      <c r="AK11" s="174" t="str">
        <f>IF(K11&amp;O11=$AK$5&amp;$AJ$7,1,"")</f>
        <v/>
      </c>
      <c r="AL11" s="174" t="str">
        <f>IF(K11&amp;O11=$AL$5&amp;$AL$7,1,"")</f>
        <v/>
      </c>
      <c r="AM11" s="174" t="str">
        <f>IF(K11&amp;O11=$AM$5&amp;$AL$7,1,"")</f>
        <v/>
      </c>
      <c r="AN11" s="174" t="str">
        <f>IF(O11=$AN$5,1,"")</f>
        <v/>
      </c>
    </row>
    <row r="12" spans="1:40" ht="15.6" customHeight="1">
      <c r="A12" s="81"/>
      <c r="B12" s="82"/>
      <c r="C12" s="102">
        <f>VLOOKUP(A11,①申込基礎データ!$B$11:$F$40,3,0)</f>
        <v>0</v>
      </c>
      <c r="D12" s="103"/>
      <c r="E12" s="103"/>
      <c r="F12" s="103"/>
      <c r="G12" s="103"/>
      <c r="H12" s="103"/>
      <c r="I12" s="103"/>
      <c r="J12" s="104"/>
      <c r="K12" s="88"/>
      <c r="L12" s="88"/>
      <c r="M12" s="88"/>
      <c r="N12" s="88"/>
      <c r="O12" s="98"/>
      <c r="P12" s="99"/>
      <c r="Q12" s="99"/>
      <c r="R12" s="99"/>
      <c r="S12" s="99"/>
      <c r="T12" s="99"/>
      <c r="U12" s="115"/>
      <c r="V12" s="115"/>
      <c r="W12" s="119"/>
      <c r="X12" s="119"/>
      <c r="Y12" s="119"/>
      <c r="Z12" s="119"/>
      <c r="AA12" s="120"/>
      <c r="AB12" s="125"/>
      <c r="AC12" s="126"/>
      <c r="AD12" s="126"/>
      <c r="AE12" s="126"/>
      <c r="AF12" s="126"/>
      <c r="AG12" s="126"/>
      <c r="AH12" s="126"/>
      <c r="AI12" s="126"/>
      <c r="AJ12" s="175"/>
      <c r="AK12" s="174"/>
      <c r="AL12" s="174"/>
      <c r="AM12" s="174"/>
      <c r="AN12" s="174"/>
    </row>
    <row r="13" spans="1:40" ht="15.6" customHeight="1">
      <c r="A13" s="83"/>
      <c r="B13" s="84"/>
      <c r="C13" s="105"/>
      <c r="D13" s="106"/>
      <c r="E13" s="106"/>
      <c r="F13" s="106"/>
      <c r="G13" s="106"/>
      <c r="H13" s="106"/>
      <c r="I13" s="106"/>
      <c r="J13" s="107"/>
      <c r="K13" s="89"/>
      <c r="L13" s="89"/>
      <c r="M13" s="89"/>
      <c r="N13" s="89"/>
      <c r="O13" s="100"/>
      <c r="P13" s="101"/>
      <c r="Q13" s="101"/>
      <c r="R13" s="101"/>
      <c r="S13" s="101"/>
      <c r="T13" s="101"/>
      <c r="U13" s="116"/>
      <c r="V13" s="116"/>
      <c r="W13" s="121"/>
      <c r="X13" s="121"/>
      <c r="Y13" s="121"/>
      <c r="Z13" s="121"/>
      <c r="AA13" s="122"/>
      <c r="AB13" s="127"/>
      <c r="AC13" s="128"/>
      <c r="AD13" s="128"/>
      <c r="AE13" s="128"/>
      <c r="AF13" s="128"/>
      <c r="AG13" s="128"/>
      <c r="AH13" s="128"/>
      <c r="AI13" s="128"/>
      <c r="AJ13" s="175"/>
      <c r="AK13" s="174"/>
      <c r="AL13" s="174"/>
      <c r="AM13" s="174"/>
      <c r="AN13" s="174"/>
    </row>
    <row r="14" spans="1:40" ht="15.6" customHeight="1">
      <c r="A14" s="79">
        <v>3</v>
      </c>
      <c r="B14" s="80"/>
      <c r="C14" s="85">
        <f>VLOOKUP(A14,①申込基礎データ!$B$11:$F$40,2,0)</f>
        <v>0</v>
      </c>
      <c r="D14" s="86"/>
      <c r="E14" s="86"/>
      <c r="F14" s="86"/>
      <c r="G14" s="86"/>
      <c r="H14" s="86"/>
      <c r="I14" s="86"/>
      <c r="J14" s="86"/>
      <c r="K14" s="87">
        <f>VLOOKUP(A14,①申込基礎データ!$B$11:$F$40,4,0)</f>
        <v>0</v>
      </c>
      <c r="L14" s="87"/>
      <c r="M14" s="87">
        <f>VLOOKUP(A14,①申込基礎データ!$B$11:$F$40,5,0)</f>
        <v>0</v>
      </c>
      <c r="N14" s="87"/>
      <c r="O14" s="143"/>
      <c r="P14" s="144"/>
      <c r="Q14" s="144"/>
      <c r="R14" s="144"/>
      <c r="S14" s="144"/>
      <c r="T14" s="144"/>
      <c r="U14" s="145"/>
      <c r="V14" s="145"/>
      <c r="W14" s="141"/>
      <c r="X14" s="141"/>
      <c r="Y14" s="141"/>
      <c r="Z14" s="141"/>
      <c r="AA14" s="142"/>
      <c r="AB14" s="123"/>
      <c r="AC14" s="124"/>
      <c r="AD14" s="124"/>
      <c r="AE14" s="124"/>
      <c r="AF14" s="124"/>
      <c r="AG14" s="124"/>
      <c r="AH14" s="124"/>
      <c r="AI14" s="124"/>
      <c r="AJ14" s="175" t="str">
        <f>IF(K14&amp;O14=$AJ$5&amp;$AJ$7,1,"")</f>
        <v/>
      </c>
      <c r="AK14" s="174" t="str">
        <f>IF(K14&amp;O14=$AK$5&amp;$AJ$7,1,"")</f>
        <v/>
      </c>
      <c r="AL14" s="174" t="str">
        <f>IF(K14&amp;O14=$AL$5&amp;$AL$7,1,"")</f>
        <v/>
      </c>
      <c r="AM14" s="174" t="str">
        <f>IF(K14&amp;O14=$AM$5&amp;$AL$7,1,"")</f>
        <v/>
      </c>
      <c r="AN14" s="174" t="str">
        <f>IF(O14=$AN$5,1,"")</f>
        <v/>
      </c>
    </row>
    <row r="15" spans="1:40" ht="15.6" customHeight="1">
      <c r="A15" s="81"/>
      <c r="B15" s="82"/>
      <c r="C15" s="102">
        <f>VLOOKUP(A14,①申込基礎データ!$B$11:$F$40,3,0)</f>
        <v>0</v>
      </c>
      <c r="D15" s="103"/>
      <c r="E15" s="103"/>
      <c r="F15" s="103"/>
      <c r="G15" s="103"/>
      <c r="H15" s="103"/>
      <c r="I15" s="103"/>
      <c r="J15" s="104"/>
      <c r="K15" s="88"/>
      <c r="L15" s="88"/>
      <c r="M15" s="88"/>
      <c r="N15" s="88"/>
      <c r="O15" s="98"/>
      <c r="P15" s="99"/>
      <c r="Q15" s="99"/>
      <c r="R15" s="99"/>
      <c r="S15" s="99"/>
      <c r="T15" s="99"/>
      <c r="U15" s="115"/>
      <c r="V15" s="115"/>
      <c r="W15" s="119"/>
      <c r="X15" s="119"/>
      <c r="Y15" s="119"/>
      <c r="Z15" s="119"/>
      <c r="AA15" s="120"/>
      <c r="AB15" s="125"/>
      <c r="AC15" s="126"/>
      <c r="AD15" s="126"/>
      <c r="AE15" s="126"/>
      <c r="AF15" s="126"/>
      <c r="AG15" s="126"/>
      <c r="AH15" s="126"/>
      <c r="AI15" s="126"/>
      <c r="AJ15" s="175"/>
      <c r="AK15" s="174"/>
      <c r="AL15" s="174"/>
      <c r="AM15" s="174"/>
      <c r="AN15" s="174"/>
    </row>
    <row r="16" spans="1:40" ht="15.6" customHeight="1">
      <c r="A16" s="83"/>
      <c r="B16" s="84"/>
      <c r="C16" s="105"/>
      <c r="D16" s="106"/>
      <c r="E16" s="106"/>
      <c r="F16" s="106"/>
      <c r="G16" s="106"/>
      <c r="H16" s="106"/>
      <c r="I16" s="106"/>
      <c r="J16" s="107"/>
      <c r="K16" s="89"/>
      <c r="L16" s="89"/>
      <c r="M16" s="89"/>
      <c r="N16" s="89"/>
      <c r="O16" s="100"/>
      <c r="P16" s="101"/>
      <c r="Q16" s="101"/>
      <c r="R16" s="101"/>
      <c r="S16" s="101"/>
      <c r="T16" s="101"/>
      <c r="U16" s="116"/>
      <c r="V16" s="116"/>
      <c r="W16" s="121"/>
      <c r="X16" s="121"/>
      <c r="Y16" s="121"/>
      <c r="Z16" s="121"/>
      <c r="AA16" s="122"/>
      <c r="AB16" s="127"/>
      <c r="AC16" s="128"/>
      <c r="AD16" s="128"/>
      <c r="AE16" s="128"/>
      <c r="AF16" s="128"/>
      <c r="AG16" s="128"/>
      <c r="AH16" s="128"/>
      <c r="AI16" s="128"/>
      <c r="AJ16" s="175"/>
      <c r="AK16" s="174"/>
      <c r="AL16" s="174"/>
      <c r="AM16" s="174"/>
      <c r="AN16" s="174"/>
    </row>
    <row r="17" spans="1:40" ht="15.6" customHeight="1">
      <c r="A17" s="79">
        <v>4</v>
      </c>
      <c r="B17" s="80"/>
      <c r="C17" s="85">
        <f>VLOOKUP(A17,①申込基礎データ!$B$11:$F$40,2,0)</f>
        <v>0</v>
      </c>
      <c r="D17" s="86"/>
      <c r="E17" s="86"/>
      <c r="F17" s="86"/>
      <c r="G17" s="86"/>
      <c r="H17" s="86"/>
      <c r="I17" s="86"/>
      <c r="J17" s="86"/>
      <c r="K17" s="87">
        <f>VLOOKUP(A17,①申込基礎データ!$B$11:$F$40,4,0)</f>
        <v>0</v>
      </c>
      <c r="L17" s="87"/>
      <c r="M17" s="87">
        <f>VLOOKUP(A17,①申込基礎データ!$B$11:$F$40,5,0)</f>
        <v>0</v>
      </c>
      <c r="N17" s="87"/>
      <c r="O17" s="143"/>
      <c r="P17" s="144"/>
      <c r="Q17" s="144"/>
      <c r="R17" s="144"/>
      <c r="S17" s="144"/>
      <c r="T17" s="144"/>
      <c r="U17" s="145"/>
      <c r="V17" s="145"/>
      <c r="W17" s="141"/>
      <c r="X17" s="141"/>
      <c r="Y17" s="141"/>
      <c r="Z17" s="141"/>
      <c r="AA17" s="142"/>
      <c r="AB17" s="123"/>
      <c r="AC17" s="124"/>
      <c r="AD17" s="124"/>
      <c r="AE17" s="124"/>
      <c r="AF17" s="124"/>
      <c r="AG17" s="124"/>
      <c r="AH17" s="124"/>
      <c r="AI17" s="124"/>
      <c r="AJ17" s="175" t="str">
        <f>IF(K17&amp;O17=$AJ$5&amp;$AJ$7,1,"")</f>
        <v/>
      </c>
      <c r="AK17" s="174" t="str">
        <f>IF(K17&amp;O17=$AK$5&amp;$AJ$7,1,"")</f>
        <v/>
      </c>
      <c r="AL17" s="174" t="str">
        <f>IF(K17&amp;O17=$AL$5&amp;$AL$7,1,"")</f>
        <v/>
      </c>
      <c r="AM17" s="174" t="str">
        <f>IF(K17&amp;O17=$AM$5&amp;$AL$7,1,"")</f>
        <v/>
      </c>
      <c r="AN17" s="174" t="str">
        <f>IF(O17=$AN$5,1,"")</f>
        <v/>
      </c>
    </row>
    <row r="18" spans="1:40" ht="15.6" customHeight="1">
      <c r="A18" s="81"/>
      <c r="B18" s="82"/>
      <c r="C18" s="102">
        <f>VLOOKUP(A17,①申込基礎データ!$B$11:$F$40,3,0)</f>
        <v>0</v>
      </c>
      <c r="D18" s="103"/>
      <c r="E18" s="103"/>
      <c r="F18" s="103"/>
      <c r="G18" s="103"/>
      <c r="H18" s="103"/>
      <c r="I18" s="103"/>
      <c r="J18" s="104"/>
      <c r="K18" s="88"/>
      <c r="L18" s="88"/>
      <c r="M18" s="88"/>
      <c r="N18" s="88"/>
      <c r="O18" s="98"/>
      <c r="P18" s="99"/>
      <c r="Q18" s="99"/>
      <c r="R18" s="99"/>
      <c r="S18" s="99"/>
      <c r="T18" s="99"/>
      <c r="U18" s="115"/>
      <c r="V18" s="115"/>
      <c r="W18" s="119"/>
      <c r="X18" s="119"/>
      <c r="Y18" s="119"/>
      <c r="Z18" s="119"/>
      <c r="AA18" s="120"/>
      <c r="AB18" s="125"/>
      <c r="AC18" s="126"/>
      <c r="AD18" s="126"/>
      <c r="AE18" s="126"/>
      <c r="AF18" s="126"/>
      <c r="AG18" s="126"/>
      <c r="AH18" s="126"/>
      <c r="AI18" s="126"/>
      <c r="AJ18" s="175"/>
      <c r="AK18" s="174"/>
      <c r="AL18" s="174"/>
      <c r="AM18" s="174"/>
      <c r="AN18" s="174"/>
    </row>
    <row r="19" spans="1:40" ht="15.6" customHeight="1">
      <c r="A19" s="83"/>
      <c r="B19" s="84"/>
      <c r="C19" s="105"/>
      <c r="D19" s="106"/>
      <c r="E19" s="106"/>
      <c r="F19" s="106"/>
      <c r="G19" s="106"/>
      <c r="H19" s="106"/>
      <c r="I19" s="106"/>
      <c r="J19" s="107"/>
      <c r="K19" s="89"/>
      <c r="L19" s="89"/>
      <c r="M19" s="89"/>
      <c r="N19" s="89"/>
      <c r="O19" s="100"/>
      <c r="P19" s="101"/>
      <c r="Q19" s="101"/>
      <c r="R19" s="101"/>
      <c r="S19" s="101"/>
      <c r="T19" s="101"/>
      <c r="U19" s="116"/>
      <c r="V19" s="116"/>
      <c r="W19" s="121"/>
      <c r="X19" s="121"/>
      <c r="Y19" s="121"/>
      <c r="Z19" s="121"/>
      <c r="AA19" s="122"/>
      <c r="AB19" s="127"/>
      <c r="AC19" s="128"/>
      <c r="AD19" s="128"/>
      <c r="AE19" s="128"/>
      <c r="AF19" s="128"/>
      <c r="AG19" s="128"/>
      <c r="AH19" s="128"/>
      <c r="AI19" s="128"/>
      <c r="AJ19" s="175"/>
      <c r="AK19" s="174"/>
      <c r="AL19" s="174"/>
      <c r="AM19" s="174"/>
      <c r="AN19" s="174"/>
    </row>
    <row r="20" spans="1:40" ht="15.6" customHeight="1">
      <c r="A20" s="79">
        <v>5</v>
      </c>
      <c r="B20" s="80"/>
      <c r="C20" s="85" t="e">
        <f>VLOOKUP(A20,①申込基礎データ!$B$11:$F$40,2,0)</f>
        <v>#N/A</v>
      </c>
      <c r="D20" s="86"/>
      <c r="E20" s="86"/>
      <c r="F20" s="86"/>
      <c r="G20" s="86"/>
      <c r="H20" s="86"/>
      <c r="I20" s="86"/>
      <c r="J20" s="86"/>
      <c r="K20" s="87" t="e">
        <f>VLOOKUP(A20,①申込基礎データ!$B$11:$F$40,4,0)</f>
        <v>#N/A</v>
      </c>
      <c r="L20" s="87"/>
      <c r="M20" s="87" t="e">
        <f>VLOOKUP(A20,①申込基礎データ!$B$11:$F$40,5,0)</f>
        <v>#N/A</v>
      </c>
      <c r="N20" s="87"/>
      <c r="O20" s="143"/>
      <c r="P20" s="144"/>
      <c r="Q20" s="144"/>
      <c r="R20" s="144"/>
      <c r="S20" s="144"/>
      <c r="T20" s="144"/>
      <c r="U20" s="145"/>
      <c r="V20" s="145"/>
      <c r="W20" s="141"/>
      <c r="X20" s="141"/>
      <c r="Y20" s="141"/>
      <c r="Z20" s="141"/>
      <c r="AA20" s="142"/>
      <c r="AB20" s="123"/>
      <c r="AC20" s="124"/>
      <c r="AD20" s="124"/>
      <c r="AE20" s="124"/>
      <c r="AF20" s="124"/>
      <c r="AG20" s="124"/>
      <c r="AH20" s="124"/>
      <c r="AI20" s="124"/>
      <c r="AJ20" s="175" t="e">
        <f>IF(K20&amp;O20=$AJ$5&amp;$AJ$7,1,"")</f>
        <v>#N/A</v>
      </c>
      <c r="AK20" s="174" t="e">
        <f>IF(K20&amp;O20=$AK$5&amp;$AJ$7,1,"")</f>
        <v>#N/A</v>
      </c>
      <c r="AL20" s="174" t="e">
        <f>IF(K20&amp;O20=$AL$5&amp;$AL$7,1,"")</f>
        <v>#N/A</v>
      </c>
      <c r="AM20" s="174" t="e">
        <f>IF(K20&amp;O20=$AM$5&amp;$AL$7,1,"")</f>
        <v>#N/A</v>
      </c>
      <c r="AN20" s="174" t="str">
        <f>IF(O20=$AN$5,1,"")</f>
        <v/>
      </c>
    </row>
    <row r="21" spans="1:40" ht="15.6" customHeight="1">
      <c r="A21" s="81"/>
      <c r="B21" s="82"/>
      <c r="C21" s="102" t="e">
        <f>VLOOKUP(A20,①申込基礎データ!$B$11:$F$40,3,0)</f>
        <v>#N/A</v>
      </c>
      <c r="D21" s="103"/>
      <c r="E21" s="103"/>
      <c r="F21" s="103"/>
      <c r="G21" s="103"/>
      <c r="H21" s="103"/>
      <c r="I21" s="103"/>
      <c r="J21" s="104"/>
      <c r="K21" s="88"/>
      <c r="L21" s="88"/>
      <c r="M21" s="88"/>
      <c r="N21" s="88"/>
      <c r="O21" s="98"/>
      <c r="P21" s="99"/>
      <c r="Q21" s="99"/>
      <c r="R21" s="99"/>
      <c r="S21" s="99"/>
      <c r="T21" s="99"/>
      <c r="U21" s="115"/>
      <c r="V21" s="115"/>
      <c r="W21" s="119"/>
      <c r="X21" s="119"/>
      <c r="Y21" s="119"/>
      <c r="Z21" s="119"/>
      <c r="AA21" s="120"/>
      <c r="AB21" s="125"/>
      <c r="AC21" s="126"/>
      <c r="AD21" s="126"/>
      <c r="AE21" s="126"/>
      <c r="AF21" s="126"/>
      <c r="AG21" s="126"/>
      <c r="AH21" s="126"/>
      <c r="AI21" s="126"/>
      <c r="AJ21" s="175"/>
      <c r="AK21" s="174"/>
      <c r="AL21" s="174"/>
      <c r="AM21" s="174"/>
      <c r="AN21" s="174"/>
    </row>
    <row r="22" spans="1:40" ht="15.6" customHeight="1">
      <c r="A22" s="83"/>
      <c r="B22" s="84"/>
      <c r="C22" s="105"/>
      <c r="D22" s="106"/>
      <c r="E22" s="106"/>
      <c r="F22" s="106"/>
      <c r="G22" s="106"/>
      <c r="H22" s="106"/>
      <c r="I22" s="106"/>
      <c r="J22" s="107"/>
      <c r="K22" s="89"/>
      <c r="L22" s="89"/>
      <c r="M22" s="89"/>
      <c r="N22" s="89"/>
      <c r="O22" s="100"/>
      <c r="P22" s="101"/>
      <c r="Q22" s="101"/>
      <c r="R22" s="101"/>
      <c r="S22" s="101"/>
      <c r="T22" s="101"/>
      <c r="U22" s="116"/>
      <c r="V22" s="116"/>
      <c r="W22" s="121"/>
      <c r="X22" s="121"/>
      <c r="Y22" s="121"/>
      <c r="Z22" s="121"/>
      <c r="AA22" s="122"/>
      <c r="AB22" s="127"/>
      <c r="AC22" s="128"/>
      <c r="AD22" s="128"/>
      <c r="AE22" s="128"/>
      <c r="AF22" s="128"/>
      <c r="AG22" s="128"/>
      <c r="AH22" s="128"/>
      <c r="AI22" s="128"/>
      <c r="AJ22" s="175"/>
      <c r="AK22" s="174"/>
      <c r="AL22" s="174"/>
      <c r="AM22" s="174"/>
      <c r="AN22" s="174"/>
    </row>
    <row r="23" spans="1:40" ht="15.6" customHeight="1">
      <c r="A23" s="79">
        <v>6</v>
      </c>
      <c r="B23" s="80"/>
      <c r="C23" s="85" t="e">
        <f>VLOOKUP(A23,①申込基礎データ!$B$11:$F$40,2,0)</f>
        <v>#N/A</v>
      </c>
      <c r="D23" s="86"/>
      <c r="E23" s="86"/>
      <c r="F23" s="86"/>
      <c r="G23" s="86"/>
      <c r="H23" s="86"/>
      <c r="I23" s="86"/>
      <c r="J23" s="86"/>
      <c r="K23" s="87" t="e">
        <f>VLOOKUP(A23,①申込基礎データ!$B$11:$F$40,4,0)</f>
        <v>#N/A</v>
      </c>
      <c r="L23" s="87"/>
      <c r="M23" s="87" t="e">
        <f>VLOOKUP(A23,①申込基礎データ!$B$11:$F$40,5,0)</f>
        <v>#N/A</v>
      </c>
      <c r="N23" s="87"/>
      <c r="O23" s="143"/>
      <c r="P23" s="144"/>
      <c r="Q23" s="144"/>
      <c r="R23" s="144"/>
      <c r="S23" s="144"/>
      <c r="T23" s="144"/>
      <c r="U23" s="145"/>
      <c r="V23" s="145"/>
      <c r="W23" s="141"/>
      <c r="X23" s="141"/>
      <c r="Y23" s="141"/>
      <c r="Z23" s="141"/>
      <c r="AA23" s="142"/>
      <c r="AB23" s="123"/>
      <c r="AC23" s="124"/>
      <c r="AD23" s="124"/>
      <c r="AE23" s="124"/>
      <c r="AF23" s="124"/>
      <c r="AG23" s="124"/>
      <c r="AH23" s="124"/>
      <c r="AI23" s="124"/>
      <c r="AJ23" s="175" t="e">
        <f>IF(K23&amp;O23=$AJ$5&amp;$AJ$7,1,"")</f>
        <v>#N/A</v>
      </c>
      <c r="AK23" s="174" t="e">
        <f>IF(K23&amp;O23=$AK$5&amp;$AJ$7,1,"")</f>
        <v>#N/A</v>
      </c>
      <c r="AL23" s="174" t="e">
        <f>IF(K23&amp;O23=$AL$5&amp;$AL$7,1,"")</f>
        <v>#N/A</v>
      </c>
      <c r="AM23" s="174" t="e">
        <f>IF(K23&amp;O23=$AM$5&amp;$AL$7,1,"")</f>
        <v>#N/A</v>
      </c>
      <c r="AN23" s="174" t="str">
        <f>IF(O23=$AN$5,1,"")</f>
        <v/>
      </c>
    </row>
    <row r="24" spans="1:40" ht="15.6" customHeight="1">
      <c r="A24" s="81"/>
      <c r="B24" s="82"/>
      <c r="C24" s="102" t="e">
        <f>VLOOKUP(A23,①申込基礎データ!$B$11:$F$40,3,0)</f>
        <v>#N/A</v>
      </c>
      <c r="D24" s="103"/>
      <c r="E24" s="103"/>
      <c r="F24" s="103"/>
      <c r="G24" s="103"/>
      <c r="H24" s="103"/>
      <c r="I24" s="103"/>
      <c r="J24" s="104"/>
      <c r="K24" s="88"/>
      <c r="L24" s="88"/>
      <c r="M24" s="88"/>
      <c r="N24" s="88"/>
      <c r="O24" s="98"/>
      <c r="P24" s="99"/>
      <c r="Q24" s="99"/>
      <c r="R24" s="99"/>
      <c r="S24" s="99"/>
      <c r="T24" s="99"/>
      <c r="U24" s="115"/>
      <c r="V24" s="115"/>
      <c r="W24" s="119"/>
      <c r="X24" s="119"/>
      <c r="Y24" s="119"/>
      <c r="Z24" s="119"/>
      <c r="AA24" s="120"/>
      <c r="AB24" s="125"/>
      <c r="AC24" s="126"/>
      <c r="AD24" s="126"/>
      <c r="AE24" s="126"/>
      <c r="AF24" s="126"/>
      <c r="AG24" s="126"/>
      <c r="AH24" s="126"/>
      <c r="AI24" s="126"/>
      <c r="AJ24" s="175"/>
      <c r="AK24" s="174"/>
      <c r="AL24" s="174"/>
      <c r="AM24" s="174"/>
      <c r="AN24" s="174"/>
    </row>
    <row r="25" spans="1:40" ht="15.6" customHeight="1">
      <c r="A25" s="83"/>
      <c r="B25" s="84"/>
      <c r="C25" s="105"/>
      <c r="D25" s="106"/>
      <c r="E25" s="106"/>
      <c r="F25" s="106"/>
      <c r="G25" s="106"/>
      <c r="H25" s="106"/>
      <c r="I25" s="106"/>
      <c r="J25" s="107"/>
      <c r="K25" s="89"/>
      <c r="L25" s="89"/>
      <c r="M25" s="89"/>
      <c r="N25" s="89"/>
      <c r="O25" s="100"/>
      <c r="P25" s="101"/>
      <c r="Q25" s="101"/>
      <c r="R25" s="101"/>
      <c r="S25" s="101"/>
      <c r="T25" s="101"/>
      <c r="U25" s="116"/>
      <c r="V25" s="116"/>
      <c r="W25" s="121"/>
      <c r="X25" s="121"/>
      <c r="Y25" s="121"/>
      <c r="Z25" s="121"/>
      <c r="AA25" s="122"/>
      <c r="AB25" s="127"/>
      <c r="AC25" s="128"/>
      <c r="AD25" s="128"/>
      <c r="AE25" s="128"/>
      <c r="AF25" s="128"/>
      <c r="AG25" s="128"/>
      <c r="AH25" s="128"/>
      <c r="AI25" s="128"/>
      <c r="AJ25" s="175"/>
      <c r="AK25" s="174"/>
      <c r="AL25" s="174"/>
      <c r="AM25" s="174"/>
      <c r="AN25" s="174"/>
    </row>
    <row r="26" spans="1:40" ht="15.6" customHeight="1">
      <c r="A26" s="79">
        <v>7</v>
      </c>
      <c r="B26" s="80"/>
      <c r="C26" s="85" t="e">
        <f>VLOOKUP(A26,①申込基礎データ!$B$11:$F$40,2,0)</f>
        <v>#N/A</v>
      </c>
      <c r="D26" s="86"/>
      <c r="E26" s="86"/>
      <c r="F26" s="86"/>
      <c r="G26" s="86"/>
      <c r="H26" s="86"/>
      <c r="I26" s="86"/>
      <c r="J26" s="86"/>
      <c r="K26" s="87" t="e">
        <f>VLOOKUP(A26,①申込基礎データ!$B$11:$F$40,4,0)</f>
        <v>#N/A</v>
      </c>
      <c r="L26" s="87"/>
      <c r="M26" s="87" t="e">
        <f>VLOOKUP(A26,①申込基礎データ!$B$11:$F$40,5,0)</f>
        <v>#N/A</v>
      </c>
      <c r="N26" s="87"/>
      <c r="O26" s="143"/>
      <c r="P26" s="144"/>
      <c r="Q26" s="144"/>
      <c r="R26" s="144"/>
      <c r="S26" s="144"/>
      <c r="T26" s="144"/>
      <c r="U26" s="145"/>
      <c r="V26" s="145"/>
      <c r="W26" s="141"/>
      <c r="X26" s="141"/>
      <c r="Y26" s="141"/>
      <c r="Z26" s="141"/>
      <c r="AA26" s="142"/>
      <c r="AB26" s="123"/>
      <c r="AC26" s="124"/>
      <c r="AD26" s="124"/>
      <c r="AE26" s="124"/>
      <c r="AF26" s="124"/>
      <c r="AG26" s="124"/>
      <c r="AH26" s="124"/>
      <c r="AI26" s="124"/>
      <c r="AJ26" s="175" t="str">
        <f>IFERROR(IF(K26&amp;O26=$AJ$5&amp;$AJ$7,1,""),"")</f>
        <v/>
      </c>
      <c r="AK26" s="174" t="str">
        <f>IFERROR(IF(K26&amp;O26=$AK$5&amp;$AJ$7,1,""),"")</f>
        <v/>
      </c>
      <c r="AL26" s="174" t="str">
        <f>IFERROR(IF(K26&amp;O26=$AL$5&amp;$AL$7,1,""),"")</f>
        <v/>
      </c>
      <c r="AM26" s="174" t="str">
        <f>IFERROR(IF(K26&amp;O26=$AM$5&amp;$AL$7,1,""),"")</f>
        <v/>
      </c>
      <c r="AN26" s="174" t="str">
        <f>IF(O26=$AN$5,1,"")</f>
        <v/>
      </c>
    </row>
    <row r="27" spans="1:40" ht="15.6" customHeight="1">
      <c r="A27" s="81"/>
      <c r="B27" s="82"/>
      <c r="C27" s="102" t="e">
        <f>VLOOKUP(A26,①申込基礎データ!$B$11:$F$40,3,0)</f>
        <v>#N/A</v>
      </c>
      <c r="D27" s="103"/>
      <c r="E27" s="103"/>
      <c r="F27" s="103"/>
      <c r="G27" s="103"/>
      <c r="H27" s="103"/>
      <c r="I27" s="103"/>
      <c r="J27" s="104"/>
      <c r="K27" s="88"/>
      <c r="L27" s="88"/>
      <c r="M27" s="88"/>
      <c r="N27" s="88"/>
      <c r="O27" s="98"/>
      <c r="P27" s="99"/>
      <c r="Q27" s="99"/>
      <c r="R27" s="99"/>
      <c r="S27" s="99"/>
      <c r="T27" s="99"/>
      <c r="U27" s="115"/>
      <c r="V27" s="115"/>
      <c r="W27" s="119"/>
      <c r="X27" s="119"/>
      <c r="Y27" s="119"/>
      <c r="Z27" s="119"/>
      <c r="AA27" s="120"/>
      <c r="AB27" s="125"/>
      <c r="AC27" s="126"/>
      <c r="AD27" s="126"/>
      <c r="AE27" s="126"/>
      <c r="AF27" s="126"/>
      <c r="AG27" s="126"/>
      <c r="AH27" s="126"/>
      <c r="AI27" s="126"/>
      <c r="AJ27" s="175"/>
      <c r="AK27" s="174"/>
      <c r="AL27" s="174"/>
      <c r="AM27" s="174"/>
      <c r="AN27" s="174"/>
    </row>
    <row r="28" spans="1:40" ht="15.6" customHeight="1">
      <c r="A28" s="83"/>
      <c r="B28" s="84"/>
      <c r="C28" s="105"/>
      <c r="D28" s="106"/>
      <c r="E28" s="106"/>
      <c r="F28" s="106"/>
      <c r="G28" s="106"/>
      <c r="H28" s="106"/>
      <c r="I28" s="106"/>
      <c r="J28" s="107"/>
      <c r="K28" s="89"/>
      <c r="L28" s="89"/>
      <c r="M28" s="89"/>
      <c r="N28" s="89"/>
      <c r="O28" s="100"/>
      <c r="P28" s="101"/>
      <c r="Q28" s="101"/>
      <c r="R28" s="101"/>
      <c r="S28" s="101"/>
      <c r="T28" s="101"/>
      <c r="U28" s="116"/>
      <c r="V28" s="116"/>
      <c r="W28" s="121"/>
      <c r="X28" s="121"/>
      <c r="Y28" s="121"/>
      <c r="Z28" s="121"/>
      <c r="AA28" s="122"/>
      <c r="AB28" s="127"/>
      <c r="AC28" s="128"/>
      <c r="AD28" s="128"/>
      <c r="AE28" s="128"/>
      <c r="AF28" s="128"/>
      <c r="AG28" s="128"/>
      <c r="AH28" s="128"/>
      <c r="AI28" s="128"/>
      <c r="AJ28" s="175"/>
      <c r="AK28" s="174"/>
      <c r="AL28" s="174"/>
      <c r="AM28" s="174"/>
      <c r="AN28" s="174"/>
    </row>
    <row r="29" spans="1:40" ht="15.6" customHeight="1">
      <c r="A29" s="79">
        <v>8</v>
      </c>
      <c r="B29" s="80"/>
      <c r="C29" s="85" t="e">
        <f>VLOOKUP(A29,①申込基礎データ!$B$11:$F$40,2,0)</f>
        <v>#N/A</v>
      </c>
      <c r="D29" s="86"/>
      <c r="E29" s="86"/>
      <c r="F29" s="86"/>
      <c r="G29" s="86"/>
      <c r="H29" s="86"/>
      <c r="I29" s="86"/>
      <c r="J29" s="86"/>
      <c r="K29" s="87" t="e">
        <f>VLOOKUP(A29,①申込基礎データ!$B$11:$F$40,4,0)</f>
        <v>#N/A</v>
      </c>
      <c r="L29" s="87"/>
      <c r="M29" s="87" t="e">
        <f>VLOOKUP(A29,①申込基礎データ!$B$11:$F$40,5,0)</f>
        <v>#N/A</v>
      </c>
      <c r="N29" s="87"/>
      <c r="O29" s="143"/>
      <c r="P29" s="144"/>
      <c r="Q29" s="144"/>
      <c r="R29" s="144"/>
      <c r="S29" s="144"/>
      <c r="T29" s="144"/>
      <c r="U29" s="145"/>
      <c r="V29" s="145"/>
      <c r="W29" s="141"/>
      <c r="X29" s="141"/>
      <c r="Y29" s="141"/>
      <c r="Z29" s="141"/>
      <c r="AA29" s="142"/>
      <c r="AB29" s="123"/>
      <c r="AC29" s="124"/>
      <c r="AD29" s="124"/>
      <c r="AE29" s="124"/>
      <c r="AF29" s="124"/>
      <c r="AG29" s="124"/>
      <c r="AH29" s="124"/>
      <c r="AI29" s="124"/>
      <c r="AJ29" s="175" t="str">
        <f t="shared" ref="AJ29" si="1">IFERROR(IF(K29&amp;O29=$AJ$5&amp;$AJ$7,1,""),"")</f>
        <v/>
      </c>
      <c r="AK29" s="174" t="str">
        <f t="shared" ref="AK29" si="2">IFERROR(IF(K29&amp;O29=$AK$5&amp;$AJ$7,1,""),"")</f>
        <v/>
      </c>
      <c r="AL29" s="174" t="str">
        <f t="shared" ref="AL29" si="3">IFERROR(IF(K29&amp;O29=$AL$5&amp;$AL$7,1,""),"")</f>
        <v/>
      </c>
      <c r="AM29" s="174" t="str">
        <f t="shared" ref="AM29" si="4">IFERROR(IF(K29&amp;O29=$AM$5&amp;$AL$7,1,""),"")</f>
        <v/>
      </c>
      <c r="AN29" s="174" t="str">
        <f>IF(O29=$AN$5,1,"")</f>
        <v/>
      </c>
    </row>
    <row r="30" spans="1:40" ht="15.6" customHeight="1">
      <c r="A30" s="81"/>
      <c r="B30" s="82"/>
      <c r="C30" s="102" t="e">
        <f>VLOOKUP(A29,①申込基礎データ!$B$11:$F$40,3,0)</f>
        <v>#N/A</v>
      </c>
      <c r="D30" s="103"/>
      <c r="E30" s="103"/>
      <c r="F30" s="103"/>
      <c r="G30" s="103"/>
      <c r="H30" s="103"/>
      <c r="I30" s="103"/>
      <c r="J30" s="104"/>
      <c r="K30" s="88"/>
      <c r="L30" s="88"/>
      <c r="M30" s="88"/>
      <c r="N30" s="88"/>
      <c r="O30" s="98"/>
      <c r="P30" s="99"/>
      <c r="Q30" s="99"/>
      <c r="R30" s="99"/>
      <c r="S30" s="99"/>
      <c r="T30" s="99"/>
      <c r="U30" s="115"/>
      <c r="V30" s="115"/>
      <c r="W30" s="119"/>
      <c r="X30" s="119"/>
      <c r="Y30" s="119"/>
      <c r="Z30" s="119"/>
      <c r="AA30" s="120"/>
      <c r="AB30" s="125"/>
      <c r="AC30" s="126"/>
      <c r="AD30" s="126"/>
      <c r="AE30" s="126"/>
      <c r="AF30" s="126"/>
      <c r="AG30" s="126"/>
      <c r="AH30" s="126"/>
      <c r="AI30" s="126"/>
      <c r="AJ30" s="175"/>
      <c r="AK30" s="174"/>
      <c r="AL30" s="174"/>
      <c r="AM30" s="174"/>
      <c r="AN30" s="174"/>
    </row>
    <row r="31" spans="1:40" ht="15.6" customHeight="1">
      <c r="A31" s="83"/>
      <c r="B31" s="84"/>
      <c r="C31" s="105"/>
      <c r="D31" s="106"/>
      <c r="E31" s="106"/>
      <c r="F31" s="106"/>
      <c r="G31" s="106"/>
      <c r="H31" s="106"/>
      <c r="I31" s="106"/>
      <c r="J31" s="107"/>
      <c r="K31" s="89"/>
      <c r="L31" s="89"/>
      <c r="M31" s="89"/>
      <c r="N31" s="89"/>
      <c r="O31" s="100"/>
      <c r="P31" s="101"/>
      <c r="Q31" s="101"/>
      <c r="R31" s="101"/>
      <c r="S31" s="101"/>
      <c r="T31" s="101"/>
      <c r="U31" s="116"/>
      <c r="V31" s="116"/>
      <c r="W31" s="121"/>
      <c r="X31" s="121"/>
      <c r="Y31" s="121"/>
      <c r="Z31" s="121"/>
      <c r="AA31" s="122"/>
      <c r="AB31" s="127"/>
      <c r="AC31" s="128"/>
      <c r="AD31" s="128"/>
      <c r="AE31" s="128"/>
      <c r="AF31" s="128"/>
      <c r="AG31" s="128"/>
      <c r="AH31" s="128"/>
      <c r="AI31" s="128"/>
      <c r="AJ31" s="175"/>
      <c r="AK31" s="174"/>
      <c r="AL31" s="174"/>
      <c r="AM31" s="174"/>
      <c r="AN31" s="174"/>
    </row>
    <row r="32" spans="1:40" ht="15.6" customHeight="1">
      <c r="A32" s="79">
        <v>9</v>
      </c>
      <c r="B32" s="80"/>
      <c r="C32" s="85" t="e">
        <f>VLOOKUP(A32,①申込基礎データ!$B$11:$F$40,2,0)</f>
        <v>#N/A</v>
      </c>
      <c r="D32" s="86"/>
      <c r="E32" s="86"/>
      <c r="F32" s="86"/>
      <c r="G32" s="86"/>
      <c r="H32" s="86"/>
      <c r="I32" s="86"/>
      <c r="J32" s="86"/>
      <c r="K32" s="87" t="e">
        <f>VLOOKUP(A32,①申込基礎データ!$B$11:$F$40,4,0)</f>
        <v>#N/A</v>
      </c>
      <c r="L32" s="87"/>
      <c r="M32" s="87" t="e">
        <f>VLOOKUP(A32,①申込基礎データ!$B$11:$F$40,5,0)</f>
        <v>#N/A</v>
      </c>
      <c r="N32" s="87"/>
      <c r="O32" s="143"/>
      <c r="P32" s="144"/>
      <c r="Q32" s="144"/>
      <c r="R32" s="144"/>
      <c r="S32" s="144"/>
      <c r="T32" s="144"/>
      <c r="U32" s="145"/>
      <c r="V32" s="145"/>
      <c r="W32" s="141"/>
      <c r="X32" s="141"/>
      <c r="Y32" s="141"/>
      <c r="Z32" s="141"/>
      <c r="AA32" s="142"/>
      <c r="AB32" s="123"/>
      <c r="AC32" s="124"/>
      <c r="AD32" s="124"/>
      <c r="AE32" s="124"/>
      <c r="AF32" s="124"/>
      <c r="AG32" s="124"/>
      <c r="AH32" s="124"/>
      <c r="AI32" s="124"/>
      <c r="AJ32" s="175" t="str">
        <f t="shared" ref="AJ32" si="5">IFERROR(IF(K32&amp;O32=$AJ$5&amp;$AJ$7,1,""),"")</f>
        <v/>
      </c>
      <c r="AK32" s="174" t="str">
        <f t="shared" ref="AK32" si="6">IFERROR(IF(K32&amp;O32=$AK$5&amp;$AJ$7,1,""),"")</f>
        <v/>
      </c>
      <c r="AL32" s="174" t="str">
        <f t="shared" ref="AL32" si="7">IFERROR(IF(K32&amp;O32=$AL$5&amp;$AL$7,1,""),"")</f>
        <v/>
      </c>
      <c r="AM32" s="174" t="str">
        <f t="shared" ref="AM32" si="8">IFERROR(IF(K32&amp;O32=$AM$5&amp;$AL$7,1,""),"")</f>
        <v/>
      </c>
      <c r="AN32" s="174" t="str">
        <f>IF(O32=$AN$5,1,"")</f>
        <v/>
      </c>
    </row>
    <row r="33" spans="1:40" ht="15.6" customHeight="1">
      <c r="A33" s="81"/>
      <c r="B33" s="82"/>
      <c r="C33" s="102" t="e">
        <f>VLOOKUP(A32,①申込基礎データ!$B$11:$F$40,3,0)</f>
        <v>#N/A</v>
      </c>
      <c r="D33" s="103"/>
      <c r="E33" s="103"/>
      <c r="F33" s="103"/>
      <c r="G33" s="103"/>
      <c r="H33" s="103"/>
      <c r="I33" s="103"/>
      <c r="J33" s="104"/>
      <c r="K33" s="88"/>
      <c r="L33" s="88"/>
      <c r="M33" s="88"/>
      <c r="N33" s="88"/>
      <c r="O33" s="98"/>
      <c r="P33" s="99"/>
      <c r="Q33" s="99"/>
      <c r="R33" s="99"/>
      <c r="S33" s="99"/>
      <c r="T33" s="99"/>
      <c r="U33" s="115"/>
      <c r="V33" s="115"/>
      <c r="W33" s="119"/>
      <c r="X33" s="119"/>
      <c r="Y33" s="119"/>
      <c r="Z33" s="119"/>
      <c r="AA33" s="120"/>
      <c r="AB33" s="125"/>
      <c r="AC33" s="126"/>
      <c r="AD33" s="126"/>
      <c r="AE33" s="126"/>
      <c r="AF33" s="126"/>
      <c r="AG33" s="126"/>
      <c r="AH33" s="126"/>
      <c r="AI33" s="126"/>
      <c r="AJ33" s="175"/>
      <c r="AK33" s="174"/>
      <c r="AL33" s="174"/>
      <c r="AM33" s="174"/>
      <c r="AN33" s="174"/>
    </row>
    <row r="34" spans="1:40" ht="15.6" customHeight="1">
      <c r="A34" s="83"/>
      <c r="B34" s="84"/>
      <c r="C34" s="105"/>
      <c r="D34" s="106"/>
      <c r="E34" s="106"/>
      <c r="F34" s="106"/>
      <c r="G34" s="106"/>
      <c r="H34" s="106"/>
      <c r="I34" s="106"/>
      <c r="J34" s="107"/>
      <c r="K34" s="89"/>
      <c r="L34" s="89"/>
      <c r="M34" s="89"/>
      <c r="N34" s="89"/>
      <c r="O34" s="100"/>
      <c r="P34" s="101"/>
      <c r="Q34" s="101"/>
      <c r="R34" s="101"/>
      <c r="S34" s="101"/>
      <c r="T34" s="101"/>
      <c r="U34" s="116"/>
      <c r="V34" s="116"/>
      <c r="W34" s="121"/>
      <c r="X34" s="121"/>
      <c r="Y34" s="121"/>
      <c r="Z34" s="121"/>
      <c r="AA34" s="122"/>
      <c r="AB34" s="127"/>
      <c r="AC34" s="128"/>
      <c r="AD34" s="128"/>
      <c r="AE34" s="128"/>
      <c r="AF34" s="128"/>
      <c r="AG34" s="128"/>
      <c r="AH34" s="128"/>
      <c r="AI34" s="128"/>
      <c r="AJ34" s="175"/>
      <c r="AK34" s="174"/>
      <c r="AL34" s="174"/>
      <c r="AM34" s="174"/>
      <c r="AN34" s="174"/>
    </row>
    <row r="35" spans="1:40" ht="15.6" customHeight="1">
      <c r="A35" s="79">
        <v>10</v>
      </c>
      <c r="B35" s="80"/>
      <c r="C35" s="85" t="e">
        <f>VLOOKUP(A35,①申込基礎データ!$B$11:$F$40,2,0)</f>
        <v>#N/A</v>
      </c>
      <c r="D35" s="86"/>
      <c r="E35" s="86"/>
      <c r="F35" s="86"/>
      <c r="G35" s="86"/>
      <c r="H35" s="86"/>
      <c r="I35" s="86"/>
      <c r="J35" s="86"/>
      <c r="K35" s="87" t="e">
        <f>VLOOKUP(A35,①申込基礎データ!$B$11:$F$40,4,0)</f>
        <v>#N/A</v>
      </c>
      <c r="L35" s="87"/>
      <c r="M35" s="87" t="e">
        <f>VLOOKUP(A35,①申込基礎データ!$B$11:$F$40,5,0)</f>
        <v>#N/A</v>
      </c>
      <c r="N35" s="87"/>
      <c r="O35" s="143"/>
      <c r="P35" s="144"/>
      <c r="Q35" s="144"/>
      <c r="R35" s="144"/>
      <c r="S35" s="144"/>
      <c r="T35" s="144"/>
      <c r="U35" s="145"/>
      <c r="V35" s="145"/>
      <c r="W35" s="141"/>
      <c r="X35" s="141"/>
      <c r="Y35" s="141"/>
      <c r="Z35" s="141"/>
      <c r="AA35" s="142"/>
      <c r="AB35" s="123"/>
      <c r="AC35" s="124"/>
      <c r="AD35" s="124"/>
      <c r="AE35" s="124"/>
      <c r="AF35" s="124"/>
      <c r="AG35" s="124"/>
      <c r="AH35" s="124"/>
      <c r="AI35" s="124"/>
      <c r="AJ35" s="175" t="str">
        <f t="shared" ref="AJ35" si="9">IFERROR(IF(K35&amp;O35=$AJ$5&amp;$AJ$7,1,""),"")</f>
        <v/>
      </c>
      <c r="AK35" s="174" t="str">
        <f t="shared" ref="AK35" si="10">IFERROR(IF(K35&amp;O35=$AK$5&amp;$AJ$7,1,""),"")</f>
        <v/>
      </c>
      <c r="AL35" s="174" t="str">
        <f t="shared" ref="AL35" si="11">IFERROR(IF(K35&amp;O35=$AL$5&amp;$AL$7,1,""),"")</f>
        <v/>
      </c>
      <c r="AM35" s="174" t="str">
        <f t="shared" ref="AM35" si="12">IFERROR(IF(K35&amp;O35=$AM$5&amp;$AL$7,1,""),"")</f>
        <v/>
      </c>
      <c r="AN35" s="174" t="str">
        <f>IF(O35=$AN$5,1,"")</f>
        <v/>
      </c>
    </row>
    <row r="36" spans="1:40" ht="15.6" customHeight="1">
      <c r="A36" s="81"/>
      <c r="B36" s="82"/>
      <c r="C36" s="102" t="e">
        <f>VLOOKUP(A35,①申込基礎データ!$B$11:$F$40,3,0)</f>
        <v>#N/A</v>
      </c>
      <c r="D36" s="103"/>
      <c r="E36" s="103"/>
      <c r="F36" s="103"/>
      <c r="G36" s="103"/>
      <c r="H36" s="103"/>
      <c r="I36" s="103"/>
      <c r="J36" s="104"/>
      <c r="K36" s="88"/>
      <c r="L36" s="88"/>
      <c r="M36" s="88"/>
      <c r="N36" s="88"/>
      <c r="O36" s="98"/>
      <c r="P36" s="99"/>
      <c r="Q36" s="99"/>
      <c r="R36" s="99"/>
      <c r="S36" s="99"/>
      <c r="T36" s="99"/>
      <c r="U36" s="115"/>
      <c r="V36" s="115"/>
      <c r="W36" s="119"/>
      <c r="X36" s="119"/>
      <c r="Y36" s="119"/>
      <c r="Z36" s="119"/>
      <c r="AA36" s="120"/>
      <c r="AB36" s="125"/>
      <c r="AC36" s="126"/>
      <c r="AD36" s="126"/>
      <c r="AE36" s="126"/>
      <c r="AF36" s="126"/>
      <c r="AG36" s="126"/>
      <c r="AH36" s="126"/>
      <c r="AI36" s="126"/>
      <c r="AJ36" s="175"/>
      <c r="AK36" s="174"/>
      <c r="AL36" s="174"/>
      <c r="AM36" s="174"/>
      <c r="AN36" s="174"/>
    </row>
    <row r="37" spans="1:40" ht="15.6" customHeight="1">
      <c r="A37" s="83"/>
      <c r="B37" s="84"/>
      <c r="C37" s="105"/>
      <c r="D37" s="106"/>
      <c r="E37" s="106"/>
      <c r="F37" s="106"/>
      <c r="G37" s="106"/>
      <c r="H37" s="106"/>
      <c r="I37" s="106"/>
      <c r="J37" s="107"/>
      <c r="K37" s="89"/>
      <c r="L37" s="89"/>
      <c r="M37" s="89"/>
      <c r="N37" s="89"/>
      <c r="O37" s="100"/>
      <c r="P37" s="101"/>
      <c r="Q37" s="101"/>
      <c r="R37" s="101"/>
      <c r="S37" s="101"/>
      <c r="T37" s="101"/>
      <c r="U37" s="116"/>
      <c r="V37" s="116"/>
      <c r="W37" s="121"/>
      <c r="X37" s="121"/>
      <c r="Y37" s="121"/>
      <c r="Z37" s="121"/>
      <c r="AA37" s="122"/>
      <c r="AB37" s="127"/>
      <c r="AC37" s="128"/>
      <c r="AD37" s="128"/>
      <c r="AE37" s="128"/>
      <c r="AF37" s="128"/>
      <c r="AG37" s="128"/>
      <c r="AH37" s="128"/>
      <c r="AI37" s="128"/>
      <c r="AJ37" s="175"/>
      <c r="AK37" s="174"/>
      <c r="AL37" s="174"/>
      <c r="AM37" s="174"/>
      <c r="AN37" s="174"/>
    </row>
    <row r="38" spans="1:40" ht="15.6" customHeight="1">
      <c r="A38" s="79">
        <v>11</v>
      </c>
      <c r="B38" s="80"/>
      <c r="C38" s="85" t="e">
        <f>VLOOKUP(A38,①申込基礎データ!$B$11:$F$40,2,0)</f>
        <v>#N/A</v>
      </c>
      <c r="D38" s="86"/>
      <c r="E38" s="86"/>
      <c r="F38" s="86"/>
      <c r="G38" s="86"/>
      <c r="H38" s="86"/>
      <c r="I38" s="86"/>
      <c r="J38" s="86"/>
      <c r="K38" s="87" t="e">
        <f>VLOOKUP(A38,①申込基礎データ!$B$11:$F$40,4,0)</f>
        <v>#N/A</v>
      </c>
      <c r="L38" s="87"/>
      <c r="M38" s="87" t="e">
        <f>VLOOKUP(A38,①申込基礎データ!$B$11:$F$40,5,0)</f>
        <v>#N/A</v>
      </c>
      <c r="N38" s="87"/>
      <c r="O38" s="143"/>
      <c r="P38" s="144"/>
      <c r="Q38" s="144"/>
      <c r="R38" s="144"/>
      <c r="S38" s="144"/>
      <c r="T38" s="144"/>
      <c r="U38" s="145"/>
      <c r="V38" s="145"/>
      <c r="W38" s="141"/>
      <c r="X38" s="141"/>
      <c r="Y38" s="141"/>
      <c r="Z38" s="141"/>
      <c r="AA38" s="142"/>
      <c r="AB38" s="123"/>
      <c r="AC38" s="124"/>
      <c r="AD38" s="124"/>
      <c r="AE38" s="124"/>
      <c r="AF38" s="124"/>
      <c r="AG38" s="124"/>
      <c r="AH38" s="124"/>
      <c r="AI38" s="124"/>
      <c r="AJ38" s="175" t="str">
        <f t="shared" ref="AJ38" si="13">IFERROR(IF(K38&amp;O38=$AJ$5&amp;$AJ$7,1,""),"")</f>
        <v/>
      </c>
      <c r="AK38" s="174" t="str">
        <f t="shared" ref="AK38" si="14">IFERROR(IF(K38&amp;O38=$AK$5&amp;$AJ$7,1,""),"")</f>
        <v/>
      </c>
      <c r="AL38" s="174" t="str">
        <f t="shared" ref="AL38" si="15">IFERROR(IF(K38&amp;O38=$AL$5&amp;$AL$7,1,""),"")</f>
        <v/>
      </c>
      <c r="AM38" s="174" t="str">
        <f t="shared" ref="AM38" si="16">IFERROR(IF(K38&amp;O38=$AM$5&amp;$AL$7,1,""),"")</f>
        <v/>
      </c>
      <c r="AN38" s="174" t="str">
        <f>IF(O38=$AN$5,1,"")</f>
        <v/>
      </c>
    </row>
    <row r="39" spans="1:40" ht="15.6" customHeight="1">
      <c r="A39" s="81"/>
      <c r="B39" s="82"/>
      <c r="C39" s="102" t="e">
        <f>VLOOKUP(A38,①申込基礎データ!$B$11:$F$40,3,0)</f>
        <v>#N/A</v>
      </c>
      <c r="D39" s="103"/>
      <c r="E39" s="103"/>
      <c r="F39" s="103"/>
      <c r="G39" s="103"/>
      <c r="H39" s="103"/>
      <c r="I39" s="103"/>
      <c r="J39" s="104"/>
      <c r="K39" s="88"/>
      <c r="L39" s="88"/>
      <c r="M39" s="88"/>
      <c r="N39" s="88"/>
      <c r="O39" s="98"/>
      <c r="P39" s="99"/>
      <c r="Q39" s="99"/>
      <c r="R39" s="99"/>
      <c r="S39" s="99"/>
      <c r="T39" s="99"/>
      <c r="U39" s="115"/>
      <c r="V39" s="115"/>
      <c r="W39" s="119"/>
      <c r="X39" s="119"/>
      <c r="Y39" s="119"/>
      <c r="Z39" s="119"/>
      <c r="AA39" s="120"/>
      <c r="AB39" s="125"/>
      <c r="AC39" s="126"/>
      <c r="AD39" s="126"/>
      <c r="AE39" s="126"/>
      <c r="AF39" s="126"/>
      <c r="AG39" s="126"/>
      <c r="AH39" s="126"/>
      <c r="AI39" s="126"/>
      <c r="AJ39" s="175"/>
      <c r="AK39" s="174"/>
      <c r="AL39" s="174"/>
      <c r="AM39" s="174"/>
      <c r="AN39" s="174"/>
    </row>
    <row r="40" spans="1:40" ht="15.6" customHeight="1">
      <c r="A40" s="83"/>
      <c r="B40" s="84"/>
      <c r="C40" s="105"/>
      <c r="D40" s="106"/>
      <c r="E40" s="106"/>
      <c r="F40" s="106"/>
      <c r="G40" s="106"/>
      <c r="H40" s="106"/>
      <c r="I40" s="106"/>
      <c r="J40" s="107"/>
      <c r="K40" s="89"/>
      <c r="L40" s="89"/>
      <c r="M40" s="89"/>
      <c r="N40" s="89"/>
      <c r="O40" s="100"/>
      <c r="P40" s="101"/>
      <c r="Q40" s="101"/>
      <c r="R40" s="101"/>
      <c r="S40" s="101"/>
      <c r="T40" s="101"/>
      <c r="U40" s="116"/>
      <c r="V40" s="116"/>
      <c r="W40" s="121"/>
      <c r="X40" s="121"/>
      <c r="Y40" s="121"/>
      <c r="Z40" s="121"/>
      <c r="AA40" s="122"/>
      <c r="AB40" s="127"/>
      <c r="AC40" s="128"/>
      <c r="AD40" s="128"/>
      <c r="AE40" s="128"/>
      <c r="AF40" s="128"/>
      <c r="AG40" s="128"/>
      <c r="AH40" s="128"/>
      <c r="AI40" s="128"/>
      <c r="AJ40" s="175"/>
      <c r="AK40" s="174"/>
      <c r="AL40" s="174"/>
      <c r="AM40" s="174"/>
      <c r="AN40" s="174"/>
    </row>
    <row r="41" spans="1:40" ht="15.6" customHeight="1">
      <c r="A41" s="79">
        <v>12</v>
      </c>
      <c r="B41" s="80"/>
      <c r="C41" s="85" t="e">
        <f>VLOOKUP(A41,①申込基礎データ!$B$11:$F$40,2,0)</f>
        <v>#N/A</v>
      </c>
      <c r="D41" s="86"/>
      <c r="E41" s="86"/>
      <c r="F41" s="86"/>
      <c r="G41" s="86"/>
      <c r="H41" s="86"/>
      <c r="I41" s="86"/>
      <c r="J41" s="86"/>
      <c r="K41" s="87" t="e">
        <f>VLOOKUP(A41,①申込基礎データ!$B$11:$F$40,4,0)</f>
        <v>#N/A</v>
      </c>
      <c r="L41" s="87"/>
      <c r="M41" s="87" t="e">
        <f>VLOOKUP(A41,①申込基礎データ!$B$11:$F$40,5,0)</f>
        <v>#N/A</v>
      </c>
      <c r="N41" s="87"/>
      <c r="O41" s="143"/>
      <c r="P41" s="144"/>
      <c r="Q41" s="144"/>
      <c r="R41" s="144"/>
      <c r="S41" s="144"/>
      <c r="T41" s="144"/>
      <c r="U41" s="145"/>
      <c r="V41" s="145"/>
      <c r="W41" s="141"/>
      <c r="X41" s="141"/>
      <c r="Y41" s="141"/>
      <c r="Z41" s="141"/>
      <c r="AA41" s="142"/>
      <c r="AB41" s="123"/>
      <c r="AC41" s="124"/>
      <c r="AD41" s="124"/>
      <c r="AE41" s="124"/>
      <c r="AF41" s="124"/>
      <c r="AG41" s="124"/>
      <c r="AH41" s="124"/>
      <c r="AI41" s="124"/>
      <c r="AJ41" s="175" t="str">
        <f t="shared" ref="AJ41" si="17">IFERROR(IF(K41&amp;O41=$AJ$5&amp;$AJ$7,1,""),"")</f>
        <v/>
      </c>
      <c r="AK41" s="174" t="str">
        <f t="shared" ref="AK41" si="18">IFERROR(IF(K41&amp;O41=$AK$5&amp;$AJ$7,1,""),"")</f>
        <v/>
      </c>
      <c r="AL41" s="174" t="str">
        <f t="shared" ref="AL41" si="19">IFERROR(IF(K41&amp;O41=$AL$5&amp;$AL$7,1,""),"")</f>
        <v/>
      </c>
      <c r="AM41" s="174" t="str">
        <f t="shared" ref="AM41" si="20">IFERROR(IF(K41&amp;O41=$AM$5&amp;$AL$7,1,""),"")</f>
        <v/>
      </c>
      <c r="AN41" s="174" t="str">
        <f>IF(O41=$AN$5,1,"")</f>
        <v/>
      </c>
    </row>
    <row r="42" spans="1:40" ht="15.6" customHeight="1">
      <c r="A42" s="81"/>
      <c r="B42" s="82"/>
      <c r="C42" s="102" t="e">
        <f>VLOOKUP(A41,①申込基礎データ!$B$11:$F$40,3,0)</f>
        <v>#N/A</v>
      </c>
      <c r="D42" s="103"/>
      <c r="E42" s="103"/>
      <c r="F42" s="103"/>
      <c r="G42" s="103"/>
      <c r="H42" s="103"/>
      <c r="I42" s="103"/>
      <c r="J42" s="104"/>
      <c r="K42" s="88"/>
      <c r="L42" s="88"/>
      <c r="M42" s="88"/>
      <c r="N42" s="88"/>
      <c r="O42" s="98"/>
      <c r="P42" s="99"/>
      <c r="Q42" s="99"/>
      <c r="R42" s="99"/>
      <c r="S42" s="99"/>
      <c r="T42" s="99"/>
      <c r="U42" s="115"/>
      <c r="V42" s="115"/>
      <c r="W42" s="119"/>
      <c r="X42" s="119"/>
      <c r="Y42" s="119"/>
      <c r="Z42" s="119"/>
      <c r="AA42" s="120"/>
      <c r="AB42" s="125"/>
      <c r="AC42" s="126"/>
      <c r="AD42" s="126"/>
      <c r="AE42" s="126"/>
      <c r="AF42" s="126"/>
      <c r="AG42" s="126"/>
      <c r="AH42" s="126"/>
      <c r="AI42" s="126"/>
      <c r="AJ42" s="175"/>
      <c r="AK42" s="174"/>
      <c r="AL42" s="174"/>
      <c r="AM42" s="174"/>
      <c r="AN42" s="174"/>
    </row>
    <row r="43" spans="1:40" ht="15.6" customHeight="1">
      <c r="A43" s="83"/>
      <c r="B43" s="84"/>
      <c r="C43" s="105"/>
      <c r="D43" s="106"/>
      <c r="E43" s="106"/>
      <c r="F43" s="106"/>
      <c r="G43" s="106"/>
      <c r="H43" s="106"/>
      <c r="I43" s="106"/>
      <c r="J43" s="107"/>
      <c r="K43" s="89"/>
      <c r="L43" s="89"/>
      <c r="M43" s="89"/>
      <c r="N43" s="89"/>
      <c r="O43" s="100"/>
      <c r="P43" s="101"/>
      <c r="Q43" s="101"/>
      <c r="R43" s="101"/>
      <c r="S43" s="101"/>
      <c r="T43" s="101"/>
      <c r="U43" s="116"/>
      <c r="V43" s="116"/>
      <c r="W43" s="121"/>
      <c r="X43" s="121"/>
      <c r="Y43" s="121"/>
      <c r="Z43" s="121"/>
      <c r="AA43" s="122"/>
      <c r="AB43" s="127"/>
      <c r="AC43" s="128"/>
      <c r="AD43" s="128"/>
      <c r="AE43" s="128"/>
      <c r="AF43" s="128"/>
      <c r="AG43" s="128"/>
      <c r="AH43" s="128"/>
      <c r="AI43" s="128"/>
      <c r="AJ43" s="175"/>
      <c r="AK43" s="174"/>
      <c r="AL43" s="174"/>
      <c r="AM43" s="174"/>
      <c r="AN43" s="174"/>
    </row>
    <row r="44" spans="1:40" ht="15.6" customHeight="1">
      <c r="A44" s="79">
        <v>13</v>
      </c>
      <c r="B44" s="80"/>
      <c r="C44" s="85" t="e">
        <f>VLOOKUP(A44,①申込基礎データ!$B$11:$F$40,2,0)</f>
        <v>#N/A</v>
      </c>
      <c r="D44" s="86"/>
      <c r="E44" s="86"/>
      <c r="F44" s="86"/>
      <c r="G44" s="86"/>
      <c r="H44" s="86"/>
      <c r="I44" s="86"/>
      <c r="J44" s="86"/>
      <c r="K44" s="87" t="e">
        <f>VLOOKUP(A44,①申込基礎データ!$B$11:$F$40,4,0)</f>
        <v>#N/A</v>
      </c>
      <c r="L44" s="87"/>
      <c r="M44" s="87" t="e">
        <f>VLOOKUP(A44,①申込基礎データ!$B$11:$F$40,5,0)</f>
        <v>#N/A</v>
      </c>
      <c r="N44" s="87"/>
      <c r="O44" s="143"/>
      <c r="P44" s="144"/>
      <c r="Q44" s="144"/>
      <c r="R44" s="144"/>
      <c r="S44" s="144"/>
      <c r="T44" s="144"/>
      <c r="U44" s="145"/>
      <c r="V44" s="145"/>
      <c r="W44" s="141"/>
      <c r="X44" s="141"/>
      <c r="Y44" s="141"/>
      <c r="Z44" s="141"/>
      <c r="AA44" s="142"/>
      <c r="AB44" s="123"/>
      <c r="AC44" s="124"/>
      <c r="AD44" s="124"/>
      <c r="AE44" s="124"/>
      <c r="AF44" s="124"/>
      <c r="AG44" s="124"/>
      <c r="AH44" s="124"/>
      <c r="AI44" s="124"/>
      <c r="AJ44" s="175" t="str">
        <f t="shared" ref="AJ44" si="21">IFERROR(IF(K44&amp;O44=$AJ$5&amp;$AJ$7,1,""),"")</f>
        <v/>
      </c>
      <c r="AK44" s="174" t="str">
        <f t="shared" ref="AK44" si="22">IFERROR(IF(K44&amp;O44=$AK$5&amp;$AJ$7,1,""),"")</f>
        <v/>
      </c>
      <c r="AL44" s="174" t="str">
        <f t="shared" ref="AL44" si="23">IFERROR(IF(K44&amp;O44=$AL$5&amp;$AL$7,1,""),"")</f>
        <v/>
      </c>
      <c r="AM44" s="174" t="str">
        <f t="shared" ref="AM44" si="24">IFERROR(IF(K44&amp;O44=$AM$5&amp;$AL$7,1,""),"")</f>
        <v/>
      </c>
      <c r="AN44" s="174" t="str">
        <f>IF(O44=$AN$5,1,"")</f>
        <v/>
      </c>
    </row>
    <row r="45" spans="1:40" ht="15.6" customHeight="1">
      <c r="A45" s="81"/>
      <c r="B45" s="82"/>
      <c r="C45" s="102" t="e">
        <f>VLOOKUP(A44,①申込基礎データ!$B$11:$F$40,3,0)</f>
        <v>#N/A</v>
      </c>
      <c r="D45" s="103"/>
      <c r="E45" s="103"/>
      <c r="F45" s="103"/>
      <c r="G45" s="103"/>
      <c r="H45" s="103"/>
      <c r="I45" s="103"/>
      <c r="J45" s="104"/>
      <c r="K45" s="88"/>
      <c r="L45" s="88"/>
      <c r="M45" s="88"/>
      <c r="N45" s="88"/>
      <c r="O45" s="98"/>
      <c r="P45" s="99"/>
      <c r="Q45" s="99"/>
      <c r="R45" s="99"/>
      <c r="S45" s="99"/>
      <c r="T45" s="99"/>
      <c r="U45" s="115"/>
      <c r="V45" s="115"/>
      <c r="W45" s="119"/>
      <c r="X45" s="119"/>
      <c r="Y45" s="119"/>
      <c r="Z45" s="119"/>
      <c r="AA45" s="120"/>
      <c r="AB45" s="125"/>
      <c r="AC45" s="126"/>
      <c r="AD45" s="126"/>
      <c r="AE45" s="126"/>
      <c r="AF45" s="126"/>
      <c r="AG45" s="126"/>
      <c r="AH45" s="126"/>
      <c r="AI45" s="126"/>
      <c r="AJ45" s="175"/>
      <c r="AK45" s="174"/>
      <c r="AL45" s="174"/>
      <c r="AM45" s="174"/>
      <c r="AN45" s="174"/>
    </row>
    <row r="46" spans="1:40" ht="15.6" customHeight="1">
      <c r="A46" s="83"/>
      <c r="B46" s="84"/>
      <c r="C46" s="105"/>
      <c r="D46" s="106"/>
      <c r="E46" s="106"/>
      <c r="F46" s="106"/>
      <c r="G46" s="106"/>
      <c r="H46" s="106"/>
      <c r="I46" s="106"/>
      <c r="J46" s="107"/>
      <c r="K46" s="89"/>
      <c r="L46" s="89"/>
      <c r="M46" s="89"/>
      <c r="N46" s="89"/>
      <c r="O46" s="100"/>
      <c r="P46" s="101"/>
      <c r="Q46" s="101"/>
      <c r="R46" s="101"/>
      <c r="S46" s="101"/>
      <c r="T46" s="101"/>
      <c r="U46" s="116"/>
      <c r="V46" s="116"/>
      <c r="W46" s="121"/>
      <c r="X46" s="121"/>
      <c r="Y46" s="121"/>
      <c r="Z46" s="121"/>
      <c r="AA46" s="122"/>
      <c r="AB46" s="127"/>
      <c r="AC46" s="128"/>
      <c r="AD46" s="128"/>
      <c r="AE46" s="128"/>
      <c r="AF46" s="128"/>
      <c r="AG46" s="128"/>
      <c r="AH46" s="128"/>
      <c r="AI46" s="128"/>
      <c r="AJ46" s="175"/>
      <c r="AK46" s="174"/>
      <c r="AL46" s="174"/>
      <c r="AM46" s="174"/>
      <c r="AN46" s="174"/>
    </row>
    <row r="47" spans="1:40" ht="15.6" customHeight="1">
      <c r="A47" s="79">
        <v>14</v>
      </c>
      <c r="B47" s="80"/>
      <c r="C47" s="85" t="e">
        <f>VLOOKUP(A47,①申込基礎データ!$B$11:$F$40,2,0)</f>
        <v>#N/A</v>
      </c>
      <c r="D47" s="86"/>
      <c r="E47" s="86"/>
      <c r="F47" s="86"/>
      <c r="G47" s="86"/>
      <c r="H47" s="86"/>
      <c r="I47" s="86"/>
      <c r="J47" s="86"/>
      <c r="K47" s="87" t="e">
        <f>VLOOKUP(A47,①申込基礎データ!$B$11:$F$40,4,0)</f>
        <v>#N/A</v>
      </c>
      <c r="L47" s="87"/>
      <c r="M47" s="87" t="e">
        <f>VLOOKUP(A47,①申込基礎データ!$B$11:$F$40,5,0)</f>
        <v>#N/A</v>
      </c>
      <c r="N47" s="87"/>
      <c r="O47" s="143"/>
      <c r="P47" s="144"/>
      <c r="Q47" s="144"/>
      <c r="R47" s="144"/>
      <c r="S47" s="144"/>
      <c r="T47" s="144"/>
      <c r="U47" s="145"/>
      <c r="V47" s="145"/>
      <c r="W47" s="141"/>
      <c r="X47" s="141"/>
      <c r="Y47" s="141"/>
      <c r="Z47" s="141"/>
      <c r="AA47" s="142"/>
      <c r="AB47" s="123"/>
      <c r="AC47" s="124"/>
      <c r="AD47" s="124"/>
      <c r="AE47" s="124"/>
      <c r="AF47" s="124"/>
      <c r="AG47" s="124"/>
      <c r="AH47" s="124"/>
      <c r="AI47" s="124"/>
      <c r="AJ47" s="175" t="str">
        <f t="shared" ref="AJ47" si="25">IFERROR(IF(K47&amp;O47=$AJ$5&amp;$AJ$7,1,""),"")</f>
        <v/>
      </c>
      <c r="AK47" s="174" t="str">
        <f t="shared" ref="AK47" si="26">IFERROR(IF(K47&amp;O47=$AK$5&amp;$AJ$7,1,""),"")</f>
        <v/>
      </c>
      <c r="AL47" s="174" t="str">
        <f t="shared" ref="AL47" si="27">IFERROR(IF(K47&amp;O47=$AL$5&amp;$AL$7,1,""),"")</f>
        <v/>
      </c>
      <c r="AM47" s="174" t="str">
        <f t="shared" ref="AM47" si="28">IFERROR(IF(K47&amp;O47=$AM$5&amp;$AL$7,1,""),"")</f>
        <v/>
      </c>
      <c r="AN47" s="174" t="str">
        <f>IF(O47=$AN$5,1,"")</f>
        <v/>
      </c>
    </row>
    <row r="48" spans="1:40" ht="15.6" customHeight="1">
      <c r="A48" s="81"/>
      <c r="B48" s="82"/>
      <c r="C48" s="102" t="e">
        <f>VLOOKUP(A47,①申込基礎データ!$B$11:$F$40,3,0)</f>
        <v>#N/A</v>
      </c>
      <c r="D48" s="103"/>
      <c r="E48" s="103"/>
      <c r="F48" s="103"/>
      <c r="G48" s="103"/>
      <c r="H48" s="103"/>
      <c r="I48" s="103"/>
      <c r="J48" s="104"/>
      <c r="K48" s="88"/>
      <c r="L48" s="88"/>
      <c r="M48" s="88"/>
      <c r="N48" s="88"/>
      <c r="O48" s="98"/>
      <c r="P48" s="99"/>
      <c r="Q48" s="99"/>
      <c r="R48" s="99"/>
      <c r="S48" s="99"/>
      <c r="T48" s="99"/>
      <c r="U48" s="115"/>
      <c r="V48" s="115"/>
      <c r="W48" s="119"/>
      <c r="X48" s="119"/>
      <c r="Y48" s="119"/>
      <c r="Z48" s="119"/>
      <c r="AA48" s="120"/>
      <c r="AB48" s="125"/>
      <c r="AC48" s="126"/>
      <c r="AD48" s="126"/>
      <c r="AE48" s="126"/>
      <c r="AF48" s="126"/>
      <c r="AG48" s="126"/>
      <c r="AH48" s="126"/>
      <c r="AI48" s="126"/>
      <c r="AJ48" s="175"/>
      <c r="AK48" s="174"/>
      <c r="AL48" s="174"/>
      <c r="AM48" s="174"/>
      <c r="AN48" s="174"/>
    </row>
    <row r="49" spans="1:40" ht="15.6" customHeight="1">
      <c r="A49" s="83"/>
      <c r="B49" s="84"/>
      <c r="C49" s="105"/>
      <c r="D49" s="106"/>
      <c r="E49" s="106"/>
      <c r="F49" s="106"/>
      <c r="G49" s="106"/>
      <c r="H49" s="106"/>
      <c r="I49" s="106"/>
      <c r="J49" s="107"/>
      <c r="K49" s="89"/>
      <c r="L49" s="89"/>
      <c r="M49" s="89"/>
      <c r="N49" s="89"/>
      <c r="O49" s="100"/>
      <c r="P49" s="101"/>
      <c r="Q49" s="101"/>
      <c r="R49" s="101"/>
      <c r="S49" s="101"/>
      <c r="T49" s="101"/>
      <c r="U49" s="116"/>
      <c r="V49" s="116"/>
      <c r="W49" s="121"/>
      <c r="X49" s="121"/>
      <c r="Y49" s="121"/>
      <c r="Z49" s="121"/>
      <c r="AA49" s="122"/>
      <c r="AB49" s="127"/>
      <c r="AC49" s="128"/>
      <c r="AD49" s="128"/>
      <c r="AE49" s="128"/>
      <c r="AF49" s="128"/>
      <c r="AG49" s="128"/>
      <c r="AH49" s="128"/>
      <c r="AI49" s="128"/>
      <c r="AJ49" s="175"/>
      <c r="AK49" s="174"/>
      <c r="AL49" s="174"/>
      <c r="AM49" s="174"/>
      <c r="AN49" s="174"/>
    </row>
    <row r="50" spans="1:40" ht="15.6" customHeight="1" thickBot="1">
      <c r="A50" s="79">
        <v>15</v>
      </c>
      <c r="B50" s="80"/>
      <c r="C50" s="85" t="e">
        <f>VLOOKUP(A50,①申込基礎データ!$B$11:$F$40,2,0)</f>
        <v>#N/A</v>
      </c>
      <c r="D50" s="86"/>
      <c r="E50" s="86"/>
      <c r="F50" s="86"/>
      <c r="G50" s="86"/>
      <c r="H50" s="86"/>
      <c r="I50" s="86"/>
      <c r="J50" s="86"/>
      <c r="K50" s="150" t="e">
        <f>VLOOKUP(A50,①申込基礎データ!$B$11:$F$40,4,0)</f>
        <v>#N/A</v>
      </c>
      <c r="L50" s="150"/>
      <c r="M50" s="150" t="e">
        <f>VLOOKUP(A50,①申込基礎データ!$B$11:$F$40,5,0)</f>
        <v>#N/A</v>
      </c>
      <c r="N50" s="150"/>
      <c r="O50" s="143"/>
      <c r="P50" s="144"/>
      <c r="Q50" s="144"/>
      <c r="R50" s="144"/>
      <c r="S50" s="144"/>
      <c r="T50" s="144"/>
      <c r="U50" s="145"/>
      <c r="V50" s="145"/>
      <c r="W50" s="141"/>
      <c r="X50" s="141"/>
      <c r="Y50" s="141"/>
      <c r="Z50" s="141"/>
      <c r="AA50" s="142"/>
      <c r="AB50" s="123"/>
      <c r="AC50" s="124"/>
      <c r="AD50" s="124"/>
      <c r="AE50" s="124"/>
      <c r="AF50" s="124"/>
      <c r="AG50" s="124"/>
      <c r="AH50" s="124"/>
      <c r="AI50" s="124"/>
      <c r="AJ50" s="175" t="str">
        <f t="shared" ref="AJ50" si="29">IFERROR(IF(K50&amp;O50=$AJ$5&amp;$AJ$7,1,""),"")</f>
        <v/>
      </c>
      <c r="AK50" s="174" t="str">
        <f t="shared" ref="AK50" si="30">IFERROR(IF(K50&amp;O50=$AK$5&amp;$AJ$7,1,""),"")</f>
        <v/>
      </c>
      <c r="AL50" s="174" t="str">
        <f t="shared" ref="AL50" si="31">IFERROR(IF(K50&amp;O50=$AL$5&amp;$AL$7,1,""),"")</f>
        <v/>
      </c>
      <c r="AM50" s="174" t="str">
        <f t="shared" ref="AM50" si="32">IFERROR(IF(K50&amp;O50=$AM$5&amp;$AL$7,1,""),"")</f>
        <v/>
      </c>
      <c r="AN50" s="174" t="str">
        <f>IF(O50=$AN$5,1,"")</f>
        <v/>
      </c>
    </row>
    <row r="51" spans="1:40" ht="15.6" customHeight="1" thickBot="1">
      <c r="A51" s="81"/>
      <c r="B51" s="82"/>
      <c r="C51" s="184" t="e">
        <f>VLOOKUP(A50,①申込基礎データ!$B$11:$F$40,3,0)</f>
        <v>#N/A</v>
      </c>
      <c r="D51" s="185"/>
      <c r="E51" s="185"/>
      <c r="F51" s="185"/>
      <c r="G51" s="185"/>
      <c r="H51" s="185"/>
      <c r="I51" s="185"/>
      <c r="J51" s="186"/>
      <c r="K51" s="151"/>
      <c r="L51" s="151"/>
      <c r="M51" s="151"/>
      <c r="N51" s="151"/>
      <c r="O51" s="98"/>
      <c r="P51" s="99"/>
      <c r="Q51" s="99"/>
      <c r="R51" s="99"/>
      <c r="S51" s="99"/>
      <c r="T51" s="99"/>
      <c r="U51" s="115"/>
      <c r="V51" s="115"/>
      <c r="W51" s="119"/>
      <c r="X51" s="119"/>
      <c r="Y51" s="119"/>
      <c r="Z51" s="119"/>
      <c r="AA51" s="120"/>
      <c r="AB51" s="125"/>
      <c r="AC51" s="126"/>
      <c r="AD51" s="126"/>
      <c r="AE51" s="126"/>
      <c r="AF51" s="126"/>
      <c r="AG51" s="126"/>
      <c r="AH51" s="126"/>
      <c r="AI51" s="126"/>
      <c r="AJ51" s="175"/>
      <c r="AK51" s="174"/>
      <c r="AL51" s="174"/>
      <c r="AM51" s="174"/>
      <c r="AN51" s="174"/>
    </row>
    <row r="52" spans="1:40" ht="15.6" customHeight="1" thickBot="1">
      <c r="A52" s="83"/>
      <c r="B52" s="84"/>
      <c r="C52" s="187"/>
      <c r="D52" s="188"/>
      <c r="E52" s="188"/>
      <c r="F52" s="188"/>
      <c r="G52" s="188"/>
      <c r="H52" s="188"/>
      <c r="I52" s="188"/>
      <c r="J52" s="189"/>
      <c r="K52" s="151"/>
      <c r="L52" s="151"/>
      <c r="M52" s="151"/>
      <c r="N52" s="151"/>
      <c r="O52" s="152"/>
      <c r="P52" s="153"/>
      <c r="Q52" s="153"/>
      <c r="R52" s="153"/>
      <c r="S52" s="153"/>
      <c r="T52" s="153"/>
      <c r="U52" s="154"/>
      <c r="V52" s="154"/>
      <c r="W52" s="155"/>
      <c r="X52" s="155"/>
      <c r="Y52" s="155"/>
      <c r="Z52" s="155"/>
      <c r="AA52" s="156"/>
      <c r="AB52" s="127"/>
      <c r="AC52" s="128"/>
      <c r="AD52" s="128"/>
      <c r="AE52" s="128"/>
      <c r="AF52" s="128"/>
      <c r="AG52" s="128"/>
      <c r="AH52" s="128"/>
      <c r="AI52" s="128"/>
      <c r="AJ52" s="175"/>
      <c r="AK52" s="174"/>
      <c r="AL52" s="174"/>
      <c r="AM52" s="174"/>
      <c r="AN52" s="174"/>
    </row>
    <row r="53" spans="1:40" ht="15.6" customHeight="1" thickBot="1">
      <c r="A53" s="79">
        <f>IF(MAX(①申込基礎データ!B11:B40)&gt;15,16,1)</f>
        <v>1</v>
      </c>
      <c r="B53" s="80"/>
      <c r="C53" s="159">
        <f>VLOOKUP(A53,①申込基礎データ!$B$11:$F$40,2,0)</f>
        <v>0</v>
      </c>
      <c r="D53" s="160"/>
      <c r="E53" s="160"/>
      <c r="F53" s="160"/>
      <c r="G53" s="160"/>
      <c r="H53" s="160"/>
      <c r="I53" s="160"/>
      <c r="J53" s="161"/>
      <c r="K53" s="162">
        <f>VLOOKUP(A53,①申込基礎データ!$B$11:$F$40,4,0)</f>
        <v>0</v>
      </c>
      <c r="L53" s="163"/>
      <c r="M53" s="162">
        <f>VLOOKUP(A53,①申込基礎データ!$B$11:$F$40,5,0)</f>
        <v>0</v>
      </c>
      <c r="N53" s="163"/>
      <c r="O53" s="96"/>
      <c r="P53" s="97"/>
      <c r="Q53" s="97"/>
      <c r="R53" s="97"/>
      <c r="S53" s="97"/>
      <c r="T53" s="97"/>
      <c r="U53" s="114"/>
      <c r="V53" s="114"/>
      <c r="W53" s="117"/>
      <c r="X53" s="117"/>
      <c r="Y53" s="117"/>
      <c r="Z53" s="117"/>
      <c r="AA53" s="118"/>
      <c r="AB53" s="123"/>
      <c r="AC53" s="124"/>
      <c r="AD53" s="124"/>
      <c r="AE53" s="124"/>
      <c r="AF53" s="124"/>
      <c r="AG53" s="124"/>
      <c r="AH53" s="124"/>
      <c r="AI53" s="124"/>
      <c r="AJ53" s="175" t="str">
        <f t="shared" ref="AJ53" si="33">IFERROR(IF(K53&amp;O53=$AJ$5&amp;$AJ$7,1,""),"")</f>
        <v/>
      </c>
      <c r="AK53" s="174" t="str">
        <f t="shared" ref="AK53" si="34">IFERROR(IF(K53&amp;O53=$AK$5&amp;$AJ$7,1,""),"")</f>
        <v/>
      </c>
      <c r="AL53" s="174" t="str">
        <f t="shared" ref="AL53" si="35">IFERROR(IF(K53&amp;O53=$AL$5&amp;$AL$7,1,""),"")</f>
        <v/>
      </c>
      <c r="AM53" s="174" t="str">
        <f t="shared" ref="AM53" si="36">IFERROR(IF(K53&amp;O53=$AM$5&amp;$AL$7,1,""),"")</f>
        <v/>
      </c>
      <c r="AN53" s="174" t="str">
        <f>IF(O53=$AN$5,1,"")</f>
        <v/>
      </c>
    </row>
    <row r="54" spans="1:40" ht="15.6" customHeight="1" thickBot="1">
      <c r="A54" s="81"/>
      <c r="B54" s="82"/>
      <c r="C54" s="176">
        <f>VLOOKUP(A53,①申込基礎データ!$B$11:$F$40,3,0)</f>
        <v>0</v>
      </c>
      <c r="D54" s="177"/>
      <c r="E54" s="177"/>
      <c r="F54" s="177"/>
      <c r="G54" s="177"/>
      <c r="H54" s="177"/>
      <c r="I54" s="177"/>
      <c r="J54" s="178"/>
      <c r="K54" s="162"/>
      <c r="L54" s="163"/>
      <c r="M54" s="162"/>
      <c r="N54" s="163"/>
      <c r="O54" s="98"/>
      <c r="P54" s="99"/>
      <c r="Q54" s="99"/>
      <c r="R54" s="99"/>
      <c r="S54" s="99"/>
      <c r="T54" s="99"/>
      <c r="U54" s="115"/>
      <c r="V54" s="115"/>
      <c r="W54" s="119"/>
      <c r="X54" s="119"/>
      <c r="Y54" s="119"/>
      <c r="Z54" s="119"/>
      <c r="AA54" s="120"/>
      <c r="AB54" s="125"/>
      <c r="AC54" s="126"/>
      <c r="AD54" s="126"/>
      <c r="AE54" s="126"/>
      <c r="AF54" s="126"/>
      <c r="AG54" s="126"/>
      <c r="AH54" s="126"/>
      <c r="AI54" s="126"/>
      <c r="AJ54" s="175"/>
      <c r="AK54" s="174"/>
      <c r="AL54" s="174"/>
      <c r="AM54" s="174"/>
      <c r="AN54" s="174"/>
    </row>
    <row r="55" spans="1:40" ht="15.6" customHeight="1">
      <c r="A55" s="83"/>
      <c r="B55" s="84"/>
      <c r="C55" s="176"/>
      <c r="D55" s="177"/>
      <c r="E55" s="177"/>
      <c r="F55" s="177"/>
      <c r="G55" s="177"/>
      <c r="H55" s="177"/>
      <c r="I55" s="177"/>
      <c r="J55" s="178"/>
      <c r="K55" s="164"/>
      <c r="L55" s="165"/>
      <c r="M55" s="164"/>
      <c r="N55" s="165"/>
      <c r="O55" s="100"/>
      <c r="P55" s="101"/>
      <c r="Q55" s="101"/>
      <c r="R55" s="101"/>
      <c r="S55" s="101"/>
      <c r="T55" s="101"/>
      <c r="U55" s="116"/>
      <c r="V55" s="116"/>
      <c r="W55" s="121"/>
      <c r="X55" s="121"/>
      <c r="Y55" s="121"/>
      <c r="Z55" s="121"/>
      <c r="AA55" s="122"/>
      <c r="AB55" s="127"/>
      <c r="AC55" s="128"/>
      <c r="AD55" s="128"/>
      <c r="AE55" s="128"/>
      <c r="AF55" s="128"/>
      <c r="AG55" s="128"/>
      <c r="AH55" s="128"/>
      <c r="AI55" s="128"/>
      <c r="AJ55" s="175"/>
      <c r="AK55" s="174"/>
      <c r="AL55" s="174"/>
      <c r="AM55" s="174"/>
      <c r="AN55" s="174"/>
    </row>
    <row r="56" spans="1:40" ht="15.6" customHeight="1">
      <c r="A56" s="79">
        <f>A53+1</f>
        <v>2</v>
      </c>
      <c r="B56" s="80"/>
      <c r="C56" s="138">
        <f>VLOOKUP(A56,①申込基礎データ!$B$11:$F$40,2,0)</f>
        <v>0</v>
      </c>
      <c r="D56" s="139"/>
      <c r="E56" s="139"/>
      <c r="F56" s="139"/>
      <c r="G56" s="139"/>
      <c r="H56" s="139"/>
      <c r="I56" s="139"/>
      <c r="J56" s="140"/>
      <c r="K56" s="157">
        <f>VLOOKUP(A56,①申込基礎データ!$B$11:$F$40,4,0)</f>
        <v>0</v>
      </c>
      <c r="L56" s="158"/>
      <c r="M56" s="157">
        <f>VLOOKUP(A56,①申込基礎データ!$B$11:$F$40,5,0)</f>
        <v>0</v>
      </c>
      <c r="N56" s="158"/>
      <c r="O56" s="143"/>
      <c r="P56" s="144"/>
      <c r="Q56" s="144"/>
      <c r="R56" s="144"/>
      <c r="S56" s="144"/>
      <c r="T56" s="144"/>
      <c r="U56" s="145"/>
      <c r="V56" s="145"/>
      <c r="W56" s="141"/>
      <c r="X56" s="141"/>
      <c r="Y56" s="141"/>
      <c r="Z56" s="141"/>
      <c r="AA56" s="142"/>
      <c r="AB56" s="123"/>
      <c r="AC56" s="124"/>
      <c r="AD56" s="124"/>
      <c r="AE56" s="124"/>
      <c r="AF56" s="124"/>
      <c r="AG56" s="124"/>
      <c r="AH56" s="124"/>
      <c r="AI56" s="124"/>
      <c r="AJ56" s="175" t="str">
        <f t="shared" ref="AJ56" si="37">IFERROR(IF(K56&amp;O56=$AJ$5&amp;$AJ$7,1,""),"")</f>
        <v/>
      </c>
      <c r="AK56" s="174" t="str">
        <f t="shared" ref="AK56" si="38">IFERROR(IF(K56&amp;O56=$AK$5&amp;$AJ$7,1,""),"")</f>
        <v/>
      </c>
      <c r="AL56" s="174" t="str">
        <f t="shared" ref="AL56" si="39">IFERROR(IF(K56&amp;O56=$AL$5&amp;$AL$7,1,""),"")</f>
        <v/>
      </c>
      <c r="AM56" s="174" t="str">
        <f t="shared" ref="AM56" si="40">IFERROR(IF(K56&amp;O56=$AM$5&amp;$AL$7,1,""),"")</f>
        <v/>
      </c>
      <c r="AN56" s="174" t="str">
        <f>IF(O56=$AN$5,1,"")</f>
        <v/>
      </c>
    </row>
    <row r="57" spans="1:40" ht="15.6" customHeight="1">
      <c r="A57" s="81"/>
      <c r="B57" s="82"/>
      <c r="C57" s="176">
        <f>VLOOKUP(A56,①申込基礎データ!$B$11:$F$40,3,0)</f>
        <v>0</v>
      </c>
      <c r="D57" s="177"/>
      <c r="E57" s="177"/>
      <c r="F57" s="177"/>
      <c r="G57" s="177"/>
      <c r="H57" s="177"/>
      <c r="I57" s="177"/>
      <c r="J57" s="178"/>
      <c r="K57" s="157"/>
      <c r="L57" s="158"/>
      <c r="M57" s="157"/>
      <c r="N57" s="158"/>
      <c r="O57" s="98"/>
      <c r="P57" s="99"/>
      <c r="Q57" s="99"/>
      <c r="R57" s="99"/>
      <c r="S57" s="99"/>
      <c r="T57" s="99"/>
      <c r="U57" s="115"/>
      <c r="V57" s="115"/>
      <c r="W57" s="119"/>
      <c r="X57" s="119"/>
      <c r="Y57" s="119"/>
      <c r="Z57" s="119"/>
      <c r="AA57" s="120"/>
      <c r="AB57" s="125"/>
      <c r="AC57" s="126"/>
      <c r="AD57" s="126"/>
      <c r="AE57" s="126"/>
      <c r="AF57" s="126"/>
      <c r="AG57" s="126"/>
      <c r="AH57" s="126"/>
      <c r="AI57" s="126"/>
      <c r="AJ57" s="175"/>
      <c r="AK57" s="174"/>
      <c r="AL57" s="174"/>
      <c r="AM57" s="174"/>
      <c r="AN57" s="174"/>
    </row>
    <row r="58" spans="1:40" ht="15.6" customHeight="1">
      <c r="A58" s="83"/>
      <c r="B58" s="84"/>
      <c r="C58" s="176"/>
      <c r="D58" s="177"/>
      <c r="E58" s="177"/>
      <c r="F58" s="177"/>
      <c r="G58" s="177"/>
      <c r="H58" s="177"/>
      <c r="I58" s="177"/>
      <c r="J58" s="178"/>
      <c r="K58" s="157"/>
      <c r="L58" s="158"/>
      <c r="M58" s="157"/>
      <c r="N58" s="158"/>
      <c r="O58" s="100"/>
      <c r="P58" s="101"/>
      <c r="Q58" s="101"/>
      <c r="R58" s="101"/>
      <c r="S58" s="101"/>
      <c r="T58" s="101"/>
      <c r="U58" s="116"/>
      <c r="V58" s="116"/>
      <c r="W58" s="121"/>
      <c r="X58" s="121"/>
      <c r="Y58" s="121"/>
      <c r="Z58" s="121"/>
      <c r="AA58" s="122"/>
      <c r="AB58" s="127"/>
      <c r="AC58" s="128"/>
      <c r="AD58" s="128"/>
      <c r="AE58" s="128"/>
      <c r="AF58" s="128"/>
      <c r="AG58" s="128"/>
      <c r="AH58" s="128"/>
      <c r="AI58" s="128"/>
      <c r="AJ58" s="175"/>
      <c r="AK58" s="174"/>
      <c r="AL58" s="174"/>
      <c r="AM58" s="174"/>
      <c r="AN58" s="174"/>
    </row>
    <row r="59" spans="1:40" ht="15.6" customHeight="1">
      <c r="A59" s="79">
        <f>A56+1</f>
        <v>3</v>
      </c>
      <c r="B59" s="80"/>
      <c r="C59" s="138">
        <f>VLOOKUP(A59,①申込基礎データ!$B$11:$F$40,2,0)</f>
        <v>0</v>
      </c>
      <c r="D59" s="139"/>
      <c r="E59" s="139"/>
      <c r="F59" s="139"/>
      <c r="G59" s="139"/>
      <c r="H59" s="139"/>
      <c r="I59" s="139"/>
      <c r="J59" s="140"/>
      <c r="K59" s="157">
        <f>VLOOKUP(A59,①申込基礎データ!$B$11:$F$40,4,0)</f>
        <v>0</v>
      </c>
      <c r="L59" s="158"/>
      <c r="M59" s="157">
        <f>VLOOKUP(A59,①申込基礎データ!$B$11:$F$40,5,0)</f>
        <v>0</v>
      </c>
      <c r="N59" s="158"/>
      <c r="O59" s="143"/>
      <c r="P59" s="144"/>
      <c r="Q59" s="144"/>
      <c r="R59" s="144"/>
      <c r="S59" s="144"/>
      <c r="T59" s="144"/>
      <c r="U59" s="145"/>
      <c r="V59" s="145"/>
      <c r="W59" s="141"/>
      <c r="X59" s="141"/>
      <c r="Y59" s="141"/>
      <c r="Z59" s="141"/>
      <c r="AA59" s="142"/>
      <c r="AB59" s="123"/>
      <c r="AC59" s="124"/>
      <c r="AD59" s="124"/>
      <c r="AE59" s="124"/>
      <c r="AF59" s="124"/>
      <c r="AG59" s="124"/>
      <c r="AH59" s="124"/>
      <c r="AI59" s="124"/>
      <c r="AJ59" s="175" t="str">
        <f t="shared" ref="AJ59" si="41">IFERROR(IF(K59&amp;O59=$AJ$5&amp;$AJ$7,1,""),"")</f>
        <v/>
      </c>
      <c r="AK59" s="174" t="str">
        <f t="shared" ref="AK59" si="42">IFERROR(IF(K59&amp;O59=$AK$5&amp;$AJ$7,1,""),"")</f>
        <v/>
      </c>
      <c r="AL59" s="174" t="str">
        <f t="shared" ref="AL59" si="43">IFERROR(IF(K59&amp;O59=$AL$5&amp;$AL$7,1,""),"")</f>
        <v/>
      </c>
      <c r="AM59" s="174" t="str">
        <f t="shared" ref="AM59" si="44">IFERROR(IF(K59&amp;O59=$AM$5&amp;$AL$7,1,""),"")</f>
        <v/>
      </c>
      <c r="AN59" s="174" t="str">
        <f>IF(O59=$AN$5,1,"")</f>
        <v/>
      </c>
    </row>
    <row r="60" spans="1:40" ht="15.6" customHeight="1">
      <c r="A60" s="81"/>
      <c r="B60" s="82"/>
      <c r="C60" s="176">
        <f>VLOOKUP(A59,①申込基礎データ!$B$11:$F$40,3,0)</f>
        <v>0</v>
      </c>
      <c r="D60" s="177"/>
      <c r="E60" s="177"/>
      <c r="F60" s="177"/>
      <c r="G60" s="177"/>
      <c r="H60" s="177"/>
      <c r="I60" s="177"/>
      <c r="J60" s="178"/>
      <c r="K60" s="157"/>
      <c r="L60" s="158"/>
      <c r="M60" s="157"/>
      <c r="N60" s="158"/>
      <c r="O60" s="98"/>
      <c r="P60" s="99"/>
      <c r="Q60" s="99"/>
      <c r="R60" s="99"/>
      <c r="S60" s="99"/>
      <c r="T60" s="99"/>
      <c r="U60" s="115"/>
      <c r="V60" s="115"/>
      <c r="W60" s="119"/>
      <c r="X60" s="119"/>
      <c r="Y60" s="119"/>
      <c r="Z60" s="119"/>
      <c r="AA60" s="120"/>
      <c r="AB60" s="125"/>
      <c r="AC60" s="126"/>
      <c r="AD60" s="126"/>
      <c r="AE60" s="126"/>
      <c r="AF60" s="126"/>
      <c r="AG60" s="126"/>
      <c r="AH60" s="126"/>
      <c r="AI60" s="126"/>
      <c r="AJ60" s="175"/>
      <c r="AK60" s="174"/>
      <c r="AL60" s="174"/>
      <c r="AM60" s="174"/>
      <c r="AN60" s="174"/>
    </row>
    <row r="61" spans="1:40" ht="15.6" customHeight="1">
      <c r="A61" s="83"/>
      <c r="B61" s="84"/>
      <c r="C61" s="176"/>
      <c r="D61" s="177"/>
      <c r="E61" s="177"/>
      <c r="F61" s="177"/>
      <c r="G61" s="177"/>
      <c r="H61" s="177"/>
      <c r="I61" s="177"/>
      <c r="J61" s="178"/>
      <c r="K61" s="157"/>
      <c r="L61" s="158"/>
      <c r="M61" s="157"/>
      <c r="N61" s="158"/>
      <c r="O61" s="100"/>
      <c r="P61" s="101"/>
      <c r="Q61" s="101"/>
      <c r="R61" s="101"/>
      <c r="S61" s="101"/>
      <c r="T61" s="101"/>
      <c r="U61" s="116"/>
      <c r="V61" s="116"/>
      <c r="W61" s="121"/>
      <c r="X61" s="121"/>
      <c r="Y61" s="121"/>
      <c r="Z61" s="121"/>
      <c r="AA61" s="122"/>
      <c r="AB61" s="127"/>
      <c r="AC61" s="128"/>
      <c r="AD61" s="128"/>
      <c r="AE61" s="128"/>
      <c r="AF61" s="128"/>
      <c r="AG61" s="128"/>
      <c r="AH61" s="128"/>
      <c r="AI61" s="128"/>
      <c r="AJ61" s="175"/>
      <c r="AK61" s="174"/>
      <c r="AL61" s="174"/>
      <c r="AM61" s="174"/>
      <c r="AN61" s="174"/>
    </row>
    <row r="62" spans="1:40" ht="15.6" customHeight="1">
      <c r="A62" s="79">
        <f>A59+1</f>
        <v>4</v>
      </c>
      <c r="B62" s="80"/>
      <c r="C62" s="138">
        <f>VLOOKUP(A62,①申込基礎データ!$B$11:$F$40,2,0)</f>
        <v>0</v>
      </c>
      <c r="D62" s="139"/>
      <c r="E62" s="139"/>
      <c r="F62" s="139"/>
      <c r="G62" s="139"/>
      <c r="H62" s="139"/>
      <c r="I62" s="139"/>
      <c r="J62" s="140"/>
      <c r="K62" s="157">
        <f>VLOOKUP(A62,①申込基礎データ!$B$11:$F$40,4,0)</f>
        <v>0</v>
      </c>
      <c r="L62" s="158"/>
      <c r="M62" s="157">
        <f>VLOOKUP(A62,①申込基礎データ!$B$11:$F$40,5,0)</f>
        <v>0</v>
      </c>
      <c r="N62" s="158"/>
      <c r="O62" s="143"/>
      <c r="P62" s="144"/>
      <c r="Q62" s="144"/>
      <c r="R62" s="144"/>
      <c r="S62" s="144"/>
      <c r="T62" s="144"/>
      <c r="U62" s="145"/>
      <c r="V62" s="145"/>
      <c r="W62" s="141"/>
      <c r="X62" s="141"/>
      <c r="Y62" s="141"/>
      <c r="Z62" s="141"/>
      <c r="AA62" s="142"/>
      <c r="AB62" s="123"/>
      <c r="AC62" s="124"/>
      <c r="AD62" s="124"/>
      <c r="AE62" s="124"/>
      <c r="AF62" s="124"/>
      <c r="AG62" s="124"/>
      <c r="AH62" s="124"/>
      <c r="AI62" s="124"/>
      <c r="AJ62" s="175" t="str">
        <f t="shared" ref="AJ62" si="45">IFERROR(IF(K62&amp;O62=$AJ$5&amp;$AJ$7,1,""),"")</f>
        <v/>
      </c>
      <c r="AK62" s="174" t="str">
        <f t="shared" ref="AK62" si="46">IFERROR(IF(K62&amp;O62=$AK$5&amp;$AJ$7,1,""),"")</f>
        <v/>
      </c>
      <c r="AL62" s="174" t="str">
        <f t="shared" ref="AL62" si="47">IFERROR(IF(K62&amp;O62=$AL$5&amp;$AL$7,1,""),"")</f>
        <v/>
      </c>
      <c r="AM62" s="174" t="str">
        <f t="shared" ref="AM62" si="48">IFERROR(IF(K62&amp;O62=$AM$5&amp;$AL$7,1,""),"")</f>
        <v/>
      </c>
      <c r="AN62" s="174" t="str">
        <f>IF(O62=$AN$5,1,"")</f>
        <v/>
      </c>
    </row>
    <row r="63" spans="1:40" ht="15.6" customHeight="1">
      <c r="A63" s="81"/>
      <c r="B63" s="82"/>
      <c r="C63" s="176">
        <f>VLOOKUP(A62,①申込基礎データ!$B$11:$F$40,3,0)</f>
        <v>0</v>
      </c>
      <c r="D63" s="177"/>
      <c r="E63" s="177"/>
      <c r="F63" s="177"/>
      <c r="G63" s="177"/>
      <c r="H63" s="177"/>
      <c r="I63" s="177"/>
      <c r="J63" s="178"/>
      <c r="K63" s="157"/>
      <c r="L63" s="158"/>
      <c r="M63" s="157"/>
      <c r="N63" s="158"/>
      <c r="O63" s="98"/>
      <c r="P63" s="99"/>
      <c r="Q63" s="99"/>
      <c r="R63" s="99"/>
      <c r="S63" s="99"/>
      <c r="T63" s="99"/>
      <c r="U63" s="115"/>
      <c r="V63" s="115"/>
      <c r="W63" s="119"/>
      <c r="X63" s="119"/>
      <c r="Y63" s="119"/>
      <c r="Z63" s="119"/>
      <c r="AA63" s="120"/>
      <c r="AB63" s="125"/>
      <c r="AC63" s="126"/>
      <c r="AD63" s="126"/>
      <c r="AE63" s="126"/>
      <c r="AF63" s="126"/>
      <c r="AG63" s="126"/>
      <c r="AH63" s="126"/>
      <c r="AI63" s="126"/>
      <c r="AJ63" s="175"/>
      <c r="AK63" s="174"/>
      <c r="AL63" s="174"/>
      <c r="AM63" s="174"/>
      <c r="AN63" s="174"/>
    </row>
    <row r="64" spans="1:40" ht="15.6" customHeight="1">
      <c r="A64" s="83"/>
      <c r="B64" s="84"/>
      <c r="C64" s="176"/>
      <c r="D64" s="177"/>
      <c r="E64" s="177"/>
      <c r="F64" s="177"/>
      <c r="G64" s="177"/>
      <c r="H64" s="177"/>
      <c r="I64" s="177"/>
      <c r="J64" s="178"/>
      <c r="K64" s="157"/>
      <c r="L64" s="158"/>
      <c r="M64" s="157"/>
      <c r="N64" s="158"/>
      <c r="O64" s="100"/>
      <c r="P64" s="101"/>
      <c r="Q64" s="101"/>
      <c r="R64" s="101"/>
      <c r="S64" s="101"/>
      <c r="T64" s="101"/>
      <c r="U64" s="116"/>
      <c r="V64" s="116"/>
      <c r="W64" s="121"/>
      <c r="X64" s="121"/>
      <c r="Y64" s="121"/>
      <c r="Z64" s="121"/>
      <c r="AA64" s="122"/>
      <c r="AB64" s="127"/>
      <c r="AC64" s="128"/>
      <c r="AD64" s="128"/>
      <c r="AE64" s="128"/>
      <c r="AF64" s="128"/>
      <c r="AG64" s="128"/>
      <c r="AH64" s="128"/>
      <c r="AI64" s="128"/>
      <c r="AJ64" s="175"/>
      <c r="AK64" s="174"/>
      <c r="AL64" s="174"/>
      <c r="AM64" s="174"/>
      <c r="AN64" s="174"/>
    </row>
    <row r="65" spans="1:40" ht="15.6" customHeight="1">
      <c r="A65" s="79">
        <f>A62+1</f>
        <v>5</v>
      </c>
      <c r="B65" s="80"/>
      <c r="C65" s="138" t="e">
        <f>VLOOKUP(A65,①申込基礎データ!$B$11:$F$40,2,0)</f>
        <v>#N/A</v>
      </c>
      <c r="D65" s="139"/>
      <c r="E65" s="139"/>
      <c r="F65" s="139"/>
      <c r="G65" s="139"/>
      <c r="H65" s="139"/>
      <c r="I65" s="139"/>
      <c r="J65" s="140"/>
      <c r="K65" s="157" t="e">
        <f>VLOOKUP(A65,①申込基礎データ!$B$11:$F$40,4,0)</f>
        <v>#N/A</v>
      </c>
      <c r="L65" s="158"/>
      <c r="M65" s="157" t="e">
        <f>VLOOKUP(A65,①申込基礎データ!$B$11:$F$40,5,0)</f>
        <v>#N/A</v>
      </c>
      <c r="N65" s="158"/>
      <c r="O65" s="143"/>
      <c r="P65" s="144"/>
      <c r="Q65" s="144"/>
      <c r="R65" s="144"/>
      <c r="S65" s="144"/>
      <c r="T65" s="144"/>
      <c r="U65" s="145"/>
      <c r="V65" s="145"/>
      <c r="W65" s="141"/>
      <c r="X65" s="141"/>
      <c r="Y65" s="141"/>
      <c r="Z65" s="141"/>
      <c r="AA65" s="142"/>
      <c r="AB65" s="123"/>
      <c r="AC65" s="124"/>
      <c r="AD65" s="124"/>
      <c r="AE65" s="124"/>
      <c r="AF65" s="124"/>
      <c r="AG65" s="124"/>
      <c r="AH65" s="124"/>
      <c r="AI65" s="124"/>
      <c r="AJ65" s="175" t="str">
        <f t="shared" ref="AJ65" si="49">IFERROR(IF(K65&amp;O65=$AJ$5&amp;$AJ$7,1,""),"")</f>
        <v/>
      </c>
      <c r="AK65" s="174" t="str">
        <f t="shared" ref="AK65" si="50">IFERROR(IF(K65&amp;O65=$AK$5&amp;$AJ$7,1,""),"")</f>
        <v/>
      </c>
      <c r="AL65" s="174" t="str">
        <f t="shared" ref="AL65" si="51">IFERROR(IF(K65&amp;O65=$AL$5&amp;$AL$7,1,""),"")</f>
        <v/>
      </c>
      <c r="AM65" s="174" t="str">
        <f t="shared" ref="AM65" si="52">IFERROR(IF(K65&amp;O65=$AM$5&amp;$AL$7,1,""),"")</f>
        <v/>
      </c>
      <c r="AN65" s="174" t="str">
        <f>IF(O65=$AN$5,1,"")</f>
        <v/>
      </c>
    </row>
    <row r="66" spans="1:40" ht="15.6" customHeight="1">
      <c r="A66" s="81"/>
      <c r="B66" s="82"/>
      <c r="C66" s="176" t="e">
        <f>VLOOKUP(A65,①申込基礎データ!$B$11:$F$40,3,0)</f>
        <v>#N/A</v>
      </c>
      <c r="D66" s="177"/>
      <c r="E66" s="177"/>
      <c r="F66" s="177"/>
      <c r="G66" s="177"/>
      <c r="H66" s="177"/>
      <c r="I66" s="177"/>
      <c r="J66" s="178"/>
      <c r="K66" s="157"/>
      <c r="L66" s="158"/>
      <c r="M66" s="157"/>
      <c r="N66" s="158"/>
      <c r="O66" s="98"/>
      <c r="P66" s="99"/>
      <c r="Q66" s="99"/>
      <c r="R66" s="99"/>
      <c r="S66" s="99"/>
      <c r="T66" s="99"/>
      <c r="U66" s="115"/>
      <c r="V66" s="115"/>
      <c r="W66" s="119"/>
      <c r="X66" s="119"/>
      <c r="Y66" s="119"/>
      <c r="Z66" s="119"/>
      <c r="AA66" s="120"/>
      <c r="AB66" s="125"/>
      <c r="AC66" s="126"/>
      <c r="AD66" s="126"/>
      <c r="AE66" s="126"/>
      <c r="AF66" s="126"/>
      <c r="AG66" s="126"/>
      <c r="AH66" s="126"/>
      <c r="AI66" s="126"/>
      <c r="AJ66" s="175"/>
      <c r="AK66" s="174"/>
      <c r="AL66" s="174"/>
      <c r="AM66" s="174"/>
      <c r="AN66" s="174"/>
    </row>
    <row r="67" spans="1:40" ht="15.6" customHeight="1">
      <c r="A67" s="83"/>
      <c r="B67" s="84"/>
      <c r="C67" s="176"/>
      <c r="D67" s="177"/>
      <c r="E67" s="177"/>
      <c r="F67" s="177"/>
      <c r="G67" s="177"/>
      <c r="H67" s="177"/>
      <c r="I67" s="177"/>
      <c r="J67" s="178"/>
      <c r="K67" s="157"/>
      <c r="L67" s="158"/>
      <c r="M67" s="157"/>
      <c r="N67" s="158"/>
      <c r="O67" s="100"/>
      <c r="P67" s="101"/>
      <c r="Q67" s="101"/>
      <c r="R67" s="101"/>
      <c r="S67" s="101"/>
      <c r="T67" s="101"/>
      <c r="U67" s="116"/>
      <c r="V67" s="116"/>
      <c r="W67" s="121"/>
      <c r="X67" s="121"/>
      <c r="Y67" s="121"/>
      <c r="Z67" s="121"/>
      <c r="AA67" s="122"/>
      <c r="AB67" s="127"/>
      <c r="AC67" s="128"/>
      <c r="AD67" s="128"/>
      <c r="AE67" s="128"/>
      <c r="AF67" s="128"/>
      <c r="AG67" s="128"/>
      <c r="AH67" s="128"/>
      <c r="AI67" s="128"/>
      <c r="AJ67" s="175"/>
      <c r="AK67" s="174"/>
      <c r="AL67" s="174"/>
      <c r="AM67" s="174"/>
      <c r="AN67" s="174"/>
    </row>
    <row r="68" spans="1:40" ht="15.6" customHeight="1">
      <c r="A68" s="79">
        <f>A65+1</f>
        <v>6</v>
      </c>
      <c r="B68" s="80"/>
      <c r="C68" s="138" t="e">
        <f>VLOOKUP(A68,①申込基礎データ!$B$11:$F$40,2,0)</f>
        <v>#N/A</v>
      </c>
      <c r="D68" s="139"/>
      <c r="E68" s="139"/>
      <c r="F68" s="139"/>
      <c r="G68" s="139"/>
      <c r="H68" s="139"/>
      <c r="I68" s="139"/>
      <c r="J68" s="140"/>
      <c r="K68" s="157" t="e">
        <f>VLOOKUP(A68,①申込基礎データ!$B$11:$F$40,4,0)</f>
        <v>#N/A</v>
      </c>
      <c r="L68" s="158"/>
      <c r="M68" s="157" t="e">
        <f>VLOOKUP(A68,①申込基礎データ!$B$11:$F$40,5,0)</f>
        <v>#N/A</v>
      </c>
      <c r="N68" s="158"/>
      <c r="O68" s="143"/>
      <c r="P68" s="144"/>
      <c r="Q68" s="144"/>
      <c r="R68" s="144"/>
      <c r="S68" s="144"/>
      <c r="T68" s="144"/>
      <c r="U68" s="145"/>
      <c r="V68" s="145"/>
      <c r="W68" s="141"/>
      <c r="X68" s="141"/>
      <c r="Y68" s="141"/>
      <c r="Z68" s="141"/>
      <c r="AA68" s="142"/>
      <c r="AB68" s="123"/>
      <c r="AC68" s="124"/>
      <c r="AD68" s="124"/>
      <c r="AE68" s="124"/>
      <c r="AF68" s="124"/>
      <c r="AG68" s="124"/>
      <c r="AH68" s="124"/>
      <c r="AI68" s="124"/>
      <c r="AJ68" s="175" t="str">
        <f t="shared" ref="AJ68" si="53">IFERROR(IF(K68&amp;O68=$AJ$5&amp;$AJ$7,1,""),"")</f>
        <v/>
      </c>
      <c r="AK68" s="174" t="str">
        <f t="shared" ref="AK68" si="54">IFERROR(IF(K68&amp;O68=$AK$5&amp;$AJ$7,1,""),"")</f>
        <v/>
      </c>
      <c r="AL68" s="174" t="str">
        <f t="shared" ref="AL68" si="55">IFERROR(IF(K68&amp;O68=$AL$5&amp;$AL$7,1,""),"")</f>
        <v/>
      </c>
      <c r="AM68" s="174" t="str">
        <f t="shared" ref="AM68" si="56">IFERROR(IF(K68&amp;O68=$AM$5&amp;$AL$7,1,""),"")</f>
        <v/>
      </c>
      <c r="AN68" s="174" t="str">
        <f>IF(O68=$AN$5,1,"")</f>
        <v/>
      </c>
    </row>
    <row r="69" spans="1:40" ht="15.6" customHeight="1">
      <c r="A69" s="81"/>
      <c r="B69" s="82"/>
      <c r="C69" s="176" t="e">
        <f>VLOOKUP(A68,①申込基礎データ!$B$11:$F$40,3,0)</f>
        <v>#N/A</v>
      </c>
      <c r="D69" s="177"/>
      <c r="E69" s="177"/>
      <c r="F69" s="177"/>
      <c r="G69" s="177"/>
      <c r="H69" s="177"/>
      <c r="I69" s="177"/>
      <c r="J69" s="178"/>
      <c r="K69" s="157"/>
      <c r="L69" s="158"/>
      <c r="M69" s="157"/>
      <c r="N69" s="158"/>
      <c r="O69" s="98"/>
      <c r="P69" s="99"/>
      <c r="Q69" s="99"/>
      <c r="R69" s="99"/>
      <c r="S69" s="99"/>
      <c r="T69" s="99"/>
      <c r="U69" s="115"/>
      <c r="V69" s="115"/>
      <c r="W69" s="119"/>
      <c r="X69" s="119"/>
      <c r="Y69" s="119"/>
      <c r="Z69" s="119"/>
      <c r="AA69" s="120"/>
      <c r="AB69" s="125"/>
      <c r="AC69" s="126"/>
      <c r="AD69" s="126"/>
      <c r="AE69" s="126"/>
      <c r="AF69" s="126"/>
      <c r="AG69" s="126"/>
      <c r="AH69" s="126"/>
      <c r="AI69" s="126"/>
      <c r="AJ69" s="175"/>
      <c r="AK69" s="174"/>
      <c r="AL69" s="174"/>
      <c r="AM69" s="174"/>
      <c r="AN69" s="174"/>
    </row>
    <row r="70" spans="1:40" ht="15.6" customHeight="1">
      <c r="A70" s="83"/>
      <c r="B70" s="84"/>
      <c r="C70" s="176"/>
      <c r="D70" s="177"/>
      <c r="E70" s="177"/>
      <c r="F70" s="177"/>
      <c r="G70" s="177"/>
      <c r="H70" s="177"/>
      <c r="I70" s="177"/>
      <c r="J70" s="178"/>
      <c r="K70" s="157"/>
      <c r="L70" s="158"/>
      <c r="M70" s="157"/>
      <c r="N70" s="158"/>
      <c r="O70" s="100"/>
      <c r="P70" s="101"/>
      <c r="Q70" s="101"/>
      <c r="R70" s="101"/>
      <c r="S70" s="101"/>
      <c r="T70" s="101"/>
      <c r="U70" s="116"/>
      <c r="V70" s="116"/>
      <c r="W70" s="121"/>
      <c r="X70" s="121"/>
      <c r="Y70" s="121"/>
      <c r="Z70" s="121"/>
      <c r="AA70" s="122"/>
      <c r="AB70" s="127"/>
      <c r="AC70" s="128"/>
      <c r="AD70" s="128"/>
      <c r="AE70" s="128"/>
      <c r="AF70" s="128"/>
      <c r="AG70" s="128"/>
      <c r="AH70" s="128"/>
      <c r="AI70" s="128"/>
      <c r="AJ70" s="175"/>
      <c r="AK70" s="174"/>
      <c r="AL70" s="174"/>
      <c r="AM70" s="174"/>
      <c r="AN70" s="174"/>
    </row>
    <row r="71" spans="1:40" ht="15.6" customHeight="1">
      <c r="A71" s="166">
        <f>A68+1</f>
        <v>7</v>
      </c>
      <c r="B71" s="167"/>
      <c r="C71" s="138" t="e">
        <f>VLOOKUP(A71,①申込基礎データ!$B$11:$F$40,2,0)</f>
        <v>#N/A</v>
      </c>
      <c r="D71" s="139"/>
      <c r="E71" s="139"/>
      <c r="F71" s="139"/>
      <c r="G71" s="139"/>
      <c r="H71" s="139"/>
      <c r="I71" s="139"/>
      <c r="J71" s="140"/>
      <c r="K71" s="157" t="e">
        <f>VLOOKUP(A71,①申込基礎データ!$B$11:$F$40,4,0)</f>
        <v>#N/A</v>
      </c>
      <c r="L71" s="158"/>
      <c r="M71" s="157" t="e">
        <f>VLOOKUP(A71,①申込基礎データ!$B$11:$F$40,5,0)</f>
        <v>#N/A</v>
      </c>
      <c r="N71" s="158"/>
      <c r="O71" s="143"/>
      <c r="P71" s="144"/>
      <c r="Q71" s="144"/>
      <c r="R71" s="144"/>
      <c r="S71" s="144"/>
      <c r="T71" s="144"/>
      <c r="U71" s="145"/>
      <c r="V71" s="145"/>
      <c r="W71" s="141"/>
      <c r="X71" s="141"/>
      <c r="Y71" s="141"/>
      <c r="Z71" s="141"/>
      <c r="AA71" s="142"/>
      <c r="AB71" s="123"/>
      <c r="AC71" s="124"/>
      <c r="AD71" s="124"/>
      <c r="AE71" s="124"/>
      <c r="AF71" s="124"/>
      <c r="AG71" s="124"/>
      <c r="AH71" s="124"/>
      <c r="AI71" s="124"/>
      <c r="AJ71" s="175" t="str">
        <f t="shared" ref="AJ71" si="57">IFERROR(IF(K71&amp;O71=$AJ$5&amp;$AJ$7,1,""),"")</f>
        <v/>
      </c>
      <c r="AK71" s="174" t="str">
        <f t="shared" ref="AK71" si="58">IFERROR(IF(K71&amp;O71=$AK$5&amp;$AJ$7,1,""),"")</f>
        <v/>
      </c>
      <c r="AL71" s="174" t="str">
        <f t="shared" ref="AL71" si="59">IFERROR(IF(K71&amp;O71=$AL$5&amp;$AL$7,1,""),"")</f>
        <v/>
      </c>
      <c r="AM71" s="174" t="str">
        <f t="shared" ref="AM71" si="60">IFERROR(IF(K71&amp;O71=$AM$5&amp;$AL$7,1,""),"")</f>
        <v/>
      </c>
      <c r="AN71" s="174" t="str">
        <f>IF(O71=$AN$5,1,"")</f>
        <v/>
      </c>
    </row>
    <row r="72" spans="1:40" ht="15.6" customHeight="1">
      <c r="A72" s="168"/>
      <c r="B72" s="169"/>
      <c r="C72" s="176" t="e">
        <f>VLOOKUP(A71,①申込基礎データ!$B$11:$F$40,3,0)</f>
        <v>#N/A</v>
      </c>
      <c r="D72" s="177"/>
      <c r="E72" s="177"/>
      <c r="F72" s="177"/>
      <c r="G72" s="177"/>
      <c r="H72" s="177"/>
      <c r="I72" s="177"/>
      <c r="J72" s="178"/>
      <c r="K72" s="157"/>
      <c r="L72" s="158"/>
      <c r="M72" s="157"/>
      <c r="N72" s="158"/>
      <c r="O72" s="98"/>
      <c r="P72" s="99"/>
      <c r="Q72" s="99"/>
      <c r="R72" s="99"/>
      <c r="S72" s="99"/>
      <c r="T72" s="99"/>
      <c r="U72" s="115"/>
      <c r="V72" s="115"/>
      <c r="W72" s="119"/>
      <c r="X72" s="119"/>
      <c r="Y72" s="119"/>
      <c r="Z72" s="119"/>
      <c r="AA72" s="120"/>
      <c r="AB72" s="125"/>
      <c r="AC72" s="126"/>
      <c r="AD72" s="126"/>
      <c r="AE72" s="126"/>
      <c r="AF72" s="126"/>
      <c r="AG72" s="126"/>
      <c r="AH72" s="126"/>
      <c r="AI72" s="126"/>
      <c r="AJ72" s="175"/>
      <c r="AK72" s="174"/>
      <c r="AL72" s="174"/>
      <c r="AM72" s="174"/>
      <c r="AN72" s="174"/>
    </row>
    <row r="73" spans="1:40" ht="15.6" customHeight="1">
      <c r="A73" s="170"/>
      <c r="B73" s="171"/>
      <c r="C73" s="176"/>
      <c r="D73" s="177"/>
      <c r="E73" s="177"/>
      <c r="F73" s="177"/>
      <c r="G73" s="177"/>
      <c r="H73" s="177"/>
      <c r="I73" s="177"/>
      <c r="J73" s="178"/>
      <c r="K73" s="157"/>
      <c r="L73" s="158"/>
      <c r="M73" s="157"/>
      <c r="N73" s="158"/>
      <c r="O73" s="100"/>
      <c r="P73" s="101"/>
      <c r="Q73" s="101"/>
      <c r="R73" s="101"/>
      <c r="S73" s="101"/>
      <c r="T73" s="101"/>
      <c r="U73" s="116"/>
      <c r="V73" s="116"/>
      <c r="W73" s="121"/>
      <c r="X73" s="121"/>
      <c r="Y73" s="121"/>
      <c r="Z73" s="121"/>
      <c r="AA73" s="122"/>
      <c r="AB73" s="127"/>
      <c r="AC73" s="128"/>
      <c r="AD73" s="128"/>
      <c r="AE73" s="128"/>
      <c r="AF73" s="128"/>
      <c r="AG73" s="128"/>
      <c r="AH73" s="128"/>
      <c r="AI73" s="128"/>
      <c r="AJ73" s="175"/>
      <c r="AK73" s="174"/>
      <c r="AL73" s="174"/>
      <c r="AM73" s="174"/>
      <c r="AN73" s="174"/>
    </row>
    <row r="74" spans="1:40" ht="15.6" customHeight="1">
      <c r="A74" s="166">
        <f>A71+1</f>
        <v>8</v>
      </c>
      <c r="B74" s="167"/>
      <c r="C74" s="138" t="e">
        <f>VLOOKUP(A74,①申込基礎データ!$B$11:$F$40,2,0)</f>
        <v>#N/A</v>
      </c>
      <c r="D74" s="139"/>
      <c r="E74" s="139"/>
      <c r="F74" s="139"/>
      <c r="G74" s="139"/>
      <c r="H74" s="139"/>
      <c r="I74" s="139"/>
      <c r="J74" s="140"/>
      <c r="K74" s="157" t="e">
        <f>VLOOKUP(A74,①申込基礎データ!$B$11:$F$40,4,0)</f>
        <v>#N/A</v>
      </c>
      <c r="L74" s="158"/>
      <c r="M74" s="157" t="e">
        <f>VLOOKUP(A74,①申込基礎データ!$B$11:$F$40,5,0)</f>
        <v>#N/A</v>
      </c>
      <c r="N74" s="158"/>
      <c r="O74" s="143"/>
      <c r="P74" s="144"/>
      <c r="Q74" s="144"/>
      <c r="R74" s="144"/>
      <c r="S74" s="144"/>
      <c r="T74" s="144"/>
      <c r="U74" s="145"/>
      <c r="V74" s="145"/>
      <c r="W74" s="141"/>
      <c r="X74" s="141"/>
      <c r="Y74" s="141"/>
      <c r="Z74" s="141"/>
      <c r="AA74" s="142"/>
      <c r="AB74" s="123"/>
      <c r="AC74" s="124"/>
      <c r="AD74" s="124"/>
      <c r="AE74" s="124"/>
      <c r="AF74" s="124"/>
      <c r="AG74" s="124"/>
      <c r="AH74" s="124"/>
      <c r="AI74" s="124"/>
      <c r="AJ74" s="175" t="str">
        <f t="shared" ref="AJ74" si="61">IFERROR(IF(K74&amp;O74=$AJ$5&amp;$AJ$7,1,""),"")</f>
        <v/>
      </c>
      <c r="AK74" s="174" t="str">
        <f t="shared" ref="AK74" si="62">IFERROR(IF(K74&amp;O74=$AK$5&amp;$AJ$7,1,""),"")</f>
        <v/>
      </c>
      <c r="AL74" s="174" t="str">
        <f t="shared" ref="AL74" si="63">IFERROR(IF(K74&amp;O74=$AL$5&amp;$AL$7,1,""),"")</f>
        <v/>
      </c>
      <c r="AM74" s="174" t="str">
        <f t="shared" ref="AM74" si="64">IFERROR(IF(K74&amp;O74=$AM$5&amp;$AL$7,1,""),"")</f>
        <v/>
      </c>
      <c r="AN74" s="174" t="str">
        <f>IF(O74=$AN$5,1,"")</f>
        <v/>
      </c>
    </row>
    <row r="75" spans="1:40" ht="15.6" customHeight="1">
      <c r="A75" s="168"/>
      <c r="B75" s="169"/>
      <c r="C75" s="176" t="e">
        <f>VLOOKUP(A74,①申込基礎データ!$B$11:$F$40,3,0)</f>
        <v>#N/A</v>
      </c>
      <c r="D75" s="177"/>
      <c r="E75" s="177"/>
      <c r="F75" s="177"/>
      <c r="G75" s="177"/>
      <c r="H75" s="177"/>
      <c r="I75" s="177"/>
      <c r="J75" s="178"/>
      <c r="K75" s="157"/>
      <c r="L75" s="158"/>
      <c r="M75" s="157"/>
      <c r="N75" s="158"/>
      <c r="O75" s="98"/>
      <c r="P75" s="99"/>
      <c r="Q75" s="99"/>
      <c r="R75" s="99"/>
      <c r="S75" s="99"/>
      <c r="T75" s="99"/>
      <c r="U75" s="115"/>
      <c r="V75" s="115"/>
      <c r="W75" s="119"/>
      <c r="X75" s="119"/>
      <c r="Y75" s="119"/>
      <c r="Z75" s="119"/>
      <c r="AA75" s="120"/>
      <c r="AB75" s="125"/>
      <c r="AC75" s="126"/>
      <c r="AD75" s="126"/>
      <c r="AE75" s="126"/>
      <c r="AF75" s="126"/>
      <c r="AG75" s="126"/>
      <c r="AH75" s="126"/>
      <c r="AI75" s="126"/>
      <c r="AJ75" s="175"/>
      <c r="AK75" s="174"/>
      <c r="AL75" s="174"/>
      <c r="AM75" s="174"/>
      <c r="AN75" s="174"/>
    </row>
    <row r="76" spans="1:40" ht="15.6" customHeight="1">
      <c r="A76" s="170"/>
      <c r="B76" s="171"/>
      <c r="C76" s="176"/>
      <c r="D76" s="177"/>
      <c r="E76" s="177"/>
      <c r="F76" s="177"/>
      <c r="G76" s="177"/>
      <c r="H76" s="177"/>
      <c r="I76" s="177"/>
      <c r="J76" s="178"/>
      <c r="K76" s="157"/>
      <c r="L76" s="158"/>
      <c r="M76" s="157"/>
      <c r="N76" s="158"/>
      <c r="O76" s="100"/>
      <c r="P76" s="101"/>
      <c r="Q76" s="101"/>
      <c r="R76" s="101"/>
      <c r="S76" s="101"/>
      <c r="T76" s="101"/>
      <c r="U76" s="116"/>
      <c r="V76" s="116"/>
      <c r="W76" s="121"/>
      <c r="X76" s="121"/>
      <c r="Y76" s="121"/>
      <c r="Z76" s="121"/>
      <c r="AA76" s="122"/>
      <c r="AB76" s="127"/>
      <c r="AC76" s="128"/>
      <c r="AD76" s="128"/>
      <c r="AE76" s="128"/>
      <c r="AF76" s="128"/>
      <c r="AG76" s="128"/>
      <c r="AH76" s="128"/>
      <c r="AI76" s="128"/>
      <c r="AJ76" s="175"/>
      <c r="AK76" s="174"/>
      <c r="AL76" s="174"/>
      <c r="AM76" s="174"/>
      <c r="AN76" s="174"/>
    </row>
    <row r="77" spans="1:40" ht="15.6" customHeight="1">
      <c r="A77" s="166">
        <f>A74+1</f>
        <v>9</v>
      </c>
      <c r="B77" s="167"/>
      <c r="C77" s="138" t="e">
        <f>VLOOKUP(A77,①申込基礎データ!$B$11:$F$40,2,0)</f>
        <v>#N/A</v>
      </c>
      <c r="D77" s="139"/>
      <c r="E77" s="139"/>
      <c r="F77" s="139"/>
      <c r="G77" s="139"/>
      <c r="H77" s="139"/>
      <c r="I77" s="139"/>
      <c r="J77" s="140"/>
      <c r="K77" s="157" t="e">
        <f>VLOOKUP(A77,①申込基礎データ!$B$11:$F$40,4,0)</f>
        <v>#N/A</v>
      </c>
      <c r="L77" s="158"/>
      <c r="M77" s="157" t="e">
        <f>VLOOKUP(A77,①申込基礎データ!$B$11:$F$40,5,0)</f>
        <v>#N/A</v>
      </c>
      <c r="N77" s="158"/>
      <c r="O77" s="143"/>
      <c r="P77" s="144"/>
      <c r="Q77" s="144"/>
      <c r="R77" s="144"/>
      <c r="S77" s="144"/>
      <c r="T77" s="144"/>
      <c r="U77" s="145"/>
      <c r="V77" s="145"/>
      <c r="W77" s="141"/>
      <c r="X77" s="141"/>
      <c r="Y77" s="141"/>
      <c r="Z77" s="141"/>
      <c r="AA77" s="142"/>
      <c r="AB77" s="123"/>
      <c r="AC77" s="124"/>
      <c r="AD77" s="124"/>
      <c r="AE77" s="124"/>
      <c r="AF77" s="124"/>
      <c r="AG77" s="124"/>
      <c r="AH77" s="124"/>
      <c r="AI77" s="124"/>
      <c r="AJ77" s="175" t="str">
        <f t="shared" ref="AJ77" si="65">IFERROR(IF(K77&amp;O77=$AJ$5&amp;$AJ$7,1,""),"")</f>
        <v/>
      </c>
      <c r="AK77" s="174" t="str">
        <f t="shared" ref="AK77" si="66">IFERROR(IF(K77&amp;O77=$AK$5&amp;$AJ$7,1,""),"")</f>
        <v/>
      </c>
      <c r="AL77" s="174" t="str">
        <f t="shared" ref="AL77" si="67">IFERROR(IF(K77&amp;O77=$AL$5&amp;$AL$7,1,""),"")</f>
        <v/>
      </c>
      <c r="AM77" s="174" t="str">
        <f t="shared" ref="AM77" si="68">IFERROR(IF(K77&amp;O77=$AM$5&amp;$AL$7,1,""),"")</f>
        <v/>
      </c>
      <c r="AN77" s="174" t="str">
        <f>IF(O77=$AN$5,1,"")</f>
        <v/>
      </c>
    </row>
    <row r="78" spans="1:40" ht="15.6" customHeight="1">
      <c r="A78" s="168"/>
      <c r="B78" s="169"/>
      <c r="C78" s="176" t="e">
        <f>VLOOKUP(A77,①申込基礎データ!$B$11:$F$40,3,0)</f>
        <v>#N/A</v>
      </c>
      <c r="D78" s="177"/>
      <c r="E78" s="177"/>
      <c r="F78" s="177"/>
      <c r="G78" s="177"/>
      <c r="H78" s="177"/>
      <c r="I78" s="177"/>
      <c r="J78" s="178"/>
      <c r="K78" s="157"/>
      <c r="L78" s="158"/>
      <c r="M78" s="157"/>
      <c r="N78" s="158"/>
      <c r="O78" s="98"/>
      <c r="P78" s="99"/>
      <c r="Q78" s="99"/>
      <c r="R78" s="99"/>
      <c r="S78" s="99"/>
      <c r="T78" s="99"/>
      <c r="U78" s="115"/>
      <c r="V78" s="115"/>
      <c r="W78" s="119"/>
      <c r="X78" s="119"/>
      <c r="Y78" s="119"/>
      <c r="Z78" s="119"/>
      <c r="AA78" s="120"/>
      <c r="AB78" s="125"/>
      <c r="AC78" s="126"/>
      <c r="AD78" s="126"/>
      <c r="AE78" s="126"/>
      <c r="AF78" s="126"/>
      <c r="AG78" s="126"/>
      <c r="AH78" s="126"/>
      <c r="AI78" s="126"/>
      <c r="AJ78" s="175"/>
      <c r="AK78" s="174"/>
      <c r="AL78" s="174"/>
      <c r="AM78" s="174"/>
      <c r="AN78" s="174"/>
    </row>
    <row r="79" spans="1:40" ht="15.6" customHeight="1">
      <c r="A79" s="170"/>
      <c r="B79" s="171"/>
      <c r="C79" s="176"/>
      <c r="D79" s="177"/>
      <c r="E79" s="177"/>
      <c r="F79" s="177"/>
      <c r="G79" s="177"/>
      <c r="H79" s="177"/>
      <c r="I79" s="177"/>
      <c r="J79" s="178"/>
      <c r="K79" s="157"/>
      <c r="L79" s="158"/>
      <c r="M79" s="157"/>
      <c r="N79" s="158"/>
      <c r="O79" s="100"/>
      <c r="P79" s="101"/>
      <c r="Q79" s="101"/>
      <c r="R79" s="101"/>
      <c r="S79" s="101"/>
      <c r="T79" s="101"/>
      <c r="U79" s="116"/>
      <c r="V79" s="116"/>
      <c r="W79" s="121"/>
      <c r="X79" s="121"/>
      <c r="Y79" s="121"/>
      <c r="Z79" s="121"/>
      <c r="AA79" s="122"/>
      <c r="AB79" s="127"/>
      <c r="AC79" s="128"/>
      <c r="AD79" s="128"/>
      <c r="AE79" s="128"/>
      <c r="AF79" s="128"/>
      <c r="AG79" s="128"/>
      <c r="AH79" s="128"/>
      <c r="AI79" s="128"/>
      <c r="AJ79" s="175"/>
      <c r="AK79" s="174"/>
      <c r="AL79" s="174"/>
      <c r="AM79" s="174"/>
      <c r="AN79" s="174"/>
    </row>
    <row r="80" spans="1:40" ht="15.6" customHeight="1">
      <c r="A80" s="166">
        <f>A77+1</f>
        <v>10</v>
      </c>
      <c r="B80" s="167"/>
      <c r="C80" s="138" t="e">
        <f>VLOOKUP(A80,①申込基礎データ!$B$11:$F$40,2,0)</f>
        <v>#N/A</v>
      </c>
      <c r="D80" s="139"/>
      <c r="E80" s="139"/>
      <c r="F80" s="139"/>
      <c r="G80" s="139"/>
      <c r="H80" s="139"/>
      <c r="I80" s="139"/>
      <c r="J80" s="140"/>
      <c r="K80" s="157" t="e">
        <f>VLOOKUP(A80,①申込基礎データ!$B$11:$F$40,4,0)</f>
        <v>#N/A</v>
      </c>
      <c r="L80" s="158"/>
      <c r="M80" s="157" t="e">
        <f>VLOOKUP(A80,①申込基礎データ!$B$11:$F$40,5,0)</f>
        <v>#N/A</v>
      </c>
      <c r="N80" s="158"/>
      <c r="O80" s="143"/>
      <c r="P80" s="144"/>
      <c r="Q80" s="144"/>
      <c r="R80" s="144"/>
      <c r="S80" s="144"/>
      <c r="T80" s="144"/>
      <c r="U80" s="145"/>
      <c r="V80" s="145"/>
      <c r="W80" s="141"/>
      <c r="X80" s="141"/>
      <c r="Y80" s="141"/>
      <c r="Z80" s="141"/>
      <c r="AA80" s="142"/>
      <c r="AB80" s="123"/>
      <c r="AC80" s="124"/>
      <c r="AD80" s="124"/>
      <c r="AE80" s="124"/>
      <c r="AF80" s="124"/>
      <c r="AG80" s="124"/>
      <c r="AH80" s="124"/>
      <c r="AI80" s="124"/>
      <c r="AJ80" s="175" t="str">
        <f t="shared" ref="AJ80" si="69">IFERROR(IF(K80&amp;O80=$AJ$5&amp;$AJ$7,1,""),"")</f>
        <v/>
      </c>
      <c r="AK80" s="174" t="str">
        <f t="shared" ref="AK80" si="70">IFERROR(IF(K80&amp;O80=$AK$5&amp;$AJ$7,1,""),"")</f>
        <v/>
      </c>
      <c r="AL80" s="174" t="str">
        <f t="shared" ref="AL80" si="71">IFERROR(IF(K80&amp;O80=$AL$5&amp;$AL$7,1,""),"")</f>
        <v/>
      </c>
      <c r="AM80" s="174" t="str">
        <f t="shared" ref="AM80" si="72">IFERROR(IF(K80&amp;O80=$AM$5&amp;$AL$7,1,""),"")</f>
        <v/>
      </c>
      <c r="AN80" s="174" t="str">
        <f>IF(O80=$AN$5,1,"")</f>
        <v/>
      </c>
    </row>
    <row r="81" spans="1:40" ht="15.6" customHeight="1">
      <c r="A81" s="168"/>
      <c r="B81" s="169"/>
      <c r="C81" s="176" t="e">
        <f>VLOOKUP(A80,①申込基礎データ!$B$11:$F$40,3,0)</f>
        <v>#N/A</v>
      </c>
      <c r="D81" s="177"/>
      <c r="E81" s="177"/>
      <c r="F81" s="177"/>
      <c r="G81" s="177"/>
      <c r="H81" s="177"/>
      <c r="I81" s="177"/>
      <c r="J81" s="178"/>
      <c r="K81" s="157"/>
      <c r="L81" s="158"/>
      <c r="M81" s="157"/>
      <c r="N81" s="158"/>
      <c r="O81" s="98"/>
      <c r="P81" s="99"/>
      <c r="Q81" s="99"/>
      <c r="R81" s="99"/>
      <c r="S81" s="99"/>
      <c r="T81" s="99"/>
      <c r="U81" s="115"/>
      <c r="V81" s="115"/>
      <c r="W81" s="119"/>
      <c r="X81" s="119"/>
      <c r="Y81" s="119"/>
      <c r="Z81" s="119"/>
      <c r="AA81" s="120"/>
      <c r="AB81" s="125"/>
      <c r="AC81" s="126"/>
      <c r="AD81" s="126"/>
      <c r="AE81" s="126"/>
      <c r="AF81" s="126"/>
      <c r="AG81" s="126"/>
      <c r="AH81" s="126"/>
      <c r="AI81" s="126"/>
      <c r="AJ81" s="175"/>
      <c r="AK81" s="174"/>
      <c r="AL81" s="174"/>
      <c r="AM81" s="174"/>
      <c r="AN81" s="174"/>
    </row>
    <row r="82" spans="1:40" ht="15.6" customHeight="1">
      <c r="A82" s="170"/>
      <c r="B82" s="171"/>
      <c r="C82" s="176"/>
      <c r="D82" s="177"/>
      <c r="E82" s="177"/>
      <c r="F82" s="177"/>
      <c r="G82" s="177"/>
      <c r="H82" s="177"/>
      <c r="I82" s="177"/>
      <c r="J82" s="178"/>
      <c r="K82" s="157"/>
      <c r="L82" s="158"/>
      <c r="M82" s="157"/>
      <c r="N82" s="158"/>
      <c r="O82" s="100"/>
      <c r="P82" s="101"/>
      <c r="Q82" s="101"/>
      <c r="R82" s="101"/>
      <c r="S82" s="101"/>
      <c r="T82" s="101"/>
      <c r="U82" s="116"/>
      <c r="V82" s="116"/>
      <c r="W82" s="121"/>
      <c r="X82" s="121"/>
      <c r="Y82" s="121"/>
      <c r="Z82" s="121"/>
      <c r="AA82" s="122"/>
      <c r="AB82" s="127"/>
      <c r="AC82" s="128"/>
      <c r="AD82" s="128"/>
      <c r="AE82" s="128"/>
      <c r="AF82" s="128"/>
      <c r="AG82" s="128"/>
      <c r="AH82" s="128"/>
      <c r="AI82" s="128"/>
      <c r="AJ82" s="175"/>
      <c r="AK82" s="174"/>
      <c r="AL82" s="174"/>
      <c r="AM82" s="174"/>
      <c r="AN82" s="174"/>
    </row>
    <row r="83" spans="1:40" ht="15.6" customHeight="1">
      <c r="A83" s="166">
        <f>A80+1</f>
        <v>11</v>
      </c>
      <c r="B83" s="167"/>
      <c r="C83" s="138" t="e">
        <f>VLOOKUP(A83,①申込基礎データ!$B$11:$F$40,2,0)</f>
        <v>#N/A</v>
      </c>
      <c r="D83" s="139"/>
      <c r="E83" s="139"/>
      <c r="F83" s="139"/>
      <c r="G83" s="139"/>
      <c r="H83" s="139"/>
      <c r="I83" s="139"/>
      <c r="J83" s="140"/>
      <c r="K83" s="157" t="e">
        <f>VLOOKUP(A83,①申込基礎データ!$B$11:$F$40,4,0)</f>
        <v>#N/A</v>
      </c>
      <c r="L83" s="158"/>
      <c r="M83" s="157" t="e">
        <f>VLOOKUP(A83,①申込基礎データ!$B$11:$F$40,5,0)</f>
        <v>#N/A</v>
      </c>
      <c r="N83" s="158"/>
      <c r="O83" s="143"/>
      <c r="P83" s="144"/>
      <c r="Q83" s="144"/>
      <c r="R83" s="144"/>
      <c r="S83" s="144"/>
      <c r="T83" s="144"/>
      <c r="U83" s="145"/>
      <c r="V83" s="145"/>
      <c r="W83" s="141"/>
      <c r="X83" s="141"/>
      <c r="Y83" s="141"/>
      <c r="Z83" s="141"/>
      <c r="AA83" s="142"/>
      <c r="AB83" s="123"/>
      <c r="AC83" s="124"/>
      <c r="AD83" s="124"/>
      <c r="AE83" s="124"/>
      <c r="AF83" s="124"/>
      <c r="AG83" s="124"/>
      <c r="AH83" s="124"/>
      <c r="AI83" s="124"/>
      <c r="AJ83" s="175" t="str">
        <f t="shared" ref="AJ83" si="73">IFERROR(IF(K83&amp;O83=$AJ$5&amp;$AJ$7,1,""),"")</f>
        <v/>
      </c>
      <c r="AK83" s="174" t="str">
        <f t="shared" ref="AK83" si="74">IFERROR(IF(K83&amp;O83=$AK$5&amp;$AJ$7,1,""),"")</f>
        <v/>
      </c>
      <c r="AL83" s="174" t="str">
        <f t="shared" ref="AL83" si="75">IFERROR(IF(K83&amp;O83=$AL$5&amp;$AL$7,1,""),"")</f>
        <v/>
      </c>
      <c r="AM83" s="174" t="str">
        <f t="shared" ref="AM83" si="76">IFERROR(IF(K83&amp;O83=$AM$5&amp;$AL$7,1,""),"")</f>
        <v/>
      </c>
      <c r="AN83" s="174" t="str">
        <f>IF(O83=$AN$5,1,"")</f>
        <v/>
      </c>
    </row>
    <row r="84" spans="1:40" ht="15.6" customHeight="1">
      <c r="A84" s="168"/>
      <c r="B84" s="169"/>
      <c r="C84" s="176" t="e">
        <f>VLOOKUP(A83,①申込基礎データ!$B$11:$F$40,3,0)</f>
        <v>#N/A</v>
      </c>
      <c r="D84" s="177"/>
      <c r="E84" s="177"/>
      <c r="F84" s="177"/>
      <c r="G84" s="177"/>
      <c r="H84" s="177"/>
      <c r="I84" s="177"/>
      <c r="J84" s="178"/>
      <c r="K84" s="157"/>
      <c r="L84" s="158"/>
      <c r="M84" s="157"/>
      <c r="N84" s="158"/>
      <c r="O84" s="98"/>
      <c r="P84" s="99"/>
      <c r="Q84" s="99"/>
      <c r="R84" s="99"/>
      <c r="S84" s="99"/>
      <c r="T84" s="99"/>
      <c r="U84" s="115"/>
      <c r="V84" s="115"/>
      <c r="W84" s="119"/>
      <c r="X84" s="119"/>
      <c r="Y84" s="119"/>
      <c r="Z84" s="119"/>
      <c r="AA84" s="120"/>
      <c r="AB84" s="125"/>
      <c r="AC84" s="126"/>
      <c r="AD84" s="126"/>
      <c r="AE84" s="126"/>
      <c r="AF84" s="126"/>
      <c r="AG84" s="126"/>
      <c r="AH84" s="126"/>
      <c r="AI84" s="126"/>
      <c r="AJ84" s="175"/>
      <c r="AK84" s="174"/>
      <c r="AL84" s="174"/>
      <c r="AM84" s="174"/>
      <c r="AN84" s="174"/>
    </row>
    <row r="85" spans="1:40" ht="15.6" customHeight="1">
      <c r="A85" s="170"/>
      <c r="B85" s="171"/>
      <c r="C85" s="176"/>
      <c r="D85" s="177"/>
      <c r="E85" s="177"/>
      <c r="F85" s="177"/>
      <c r="G85" s="177"/>
      <c r="H85" s="177"/>
      <c r="I85" s="177"/>
      <c r="J85" s="178"/>
      <c r="K85" s="157"/>
      <c r="L85" s="158"/>
      <c r="M85" s="157"/>
      <c r="N85" s="158"/>
      <c r="O85" s="100"/>
      <c r="P85" s="101"/>
      <c r="Q85" s="101"/>
      <c r="R85" s="101"/>
      <c r="S85" s="101"/>
      <c r="T85" s="101"/>
      <c r="U85" s="116"/>
      <c r="V85" s="116"/>
      <c r="W85" s="121"/>
      <c r="X85" s="121"/>
      <c r="Y85" s="121"/>
      <c r="Z85" s="121"/>
      <c r="AA85" s="122"/>
      <c r="AB85" s="127"/>
      <c r="AC85" s="128"/>
      <c r="AD85" s="128"/>
      <c r="AE85" s="128"/>
      <c r="AF85" s="128"/>
      <c r="AG85" s="128"/>
      <c r="AH85" s="128"/>
      <c r="AI85" s="128"/>
      <c r="AJ85" s="175"/>
      <c r="AK85" s="174"/>
      <c r="AL85" s="174"/>
      <c r="AM85" s="174"/>
      <c r="AN85" s="174"/>
    </row>
    <row r="86" spans="1:40" ht="15.6" customHeight="1">
      <c r="A86" s="166">
        <f>A83+1</f>
        <v>12</v>
      </c>
      <c r="B86" s="167"/>
      <c r="C86" s="138" t="e">
        <f>VLOOKUP(A86,①申込基礎データ!$B$11:$F$40,2,0)</f>
        <v>#N/A</v>
      </c>
      <c r="D86" s="139"/>
      <c r="E86" s="139"/>
      <c r="F86" s="139"/>
      <c r="G86" s="139"/>
      <c r="H86" s="139"/>
      <c r="I86" s="139"/>
      <c r="J86" s="140"/>
      <c r="K86" s="157" t="e">
        <f>VLOOKUP(A86,①申込基礎データ!$B$11:$F$40,4,0)</f>
        <v>#N/A</v>
      </c>
      <c r="L86" s="158"/>
      <c r="M86" s="157" t="e">
        <f>VLOOKUP(A86,①申込基礎データ!$B$11:$F$40,5,0)</f>
        <v>#N/A</v>
      </c>
      <c r="N86" s="158"/>
      <c r="O86" s="143"/>
      <c r="P86" s="144"/>
      <c r="Q86" s="144"/>
      <c r="R86" s="144"/>
      <c r="S86" s="144"/>
      <c r="T86" s="144"/>
      <c r="U86" s="145"/>
      <c r="V86" s="145"/>
      <c r="W86" s="141"/>
      <c r="X86" s="141"/>
      <c r="Y86" s="141"/>
      <c r="Z86" s="141"/>
      <c r="AA86" s="142"/>
      <c r="AB86" s="123"/>
      <c r="AC86" s="124"/>
      <c r="AD86" s="124"/>
      <c r="AE86" s="124"/>
      <c r="AF86" s="124"/>
      <c r="AG86" s="124"/>
      <c r="AH86" s="124"/>
      <c r="AI86" s="124"/>
      <c r="AJ86" s="175" t="str">
        <f t="shared" ref="AJ86" si="77">IFERROR(IF(K86&amp;O86=$AJ$5&amp;$AJ$7,1,""),"")</f>
        <v/>
      </c>
      <c r="AK86" s="174" t="str">
        <f t="shared" ref="AK86" si="78">IFERROR(IF(K86&amp;O86=$AK$5&amp;$AJ$7,1,""),"")</f>
        <v/>
      </c>
      <c r="AL86" s="174" t="str">
        <f t="shared" ref="AL86" si="79">IFERROR(IF(K86&amp;O86=$AL$5&amp;$AL$7,1,""),"")</f>
        <v/>
      </c>
      <c r="AM86" s="174" t="str">
        <f t="shared" ref="AM86" si="80">IFERROR(IF(K86&amp;O86=$AM$5&amp;$AL$7,1,""),"")</f>
        <v/>
      </c>
      <c r="AN86" s="174" t="str">
        <f>IF(O86=$AN$5,1,"")</f>
        <v/>
      </c>
    </row>
    <row r="87" spans="1:40" ht="15.6" customHeight="1">
      <c r="A87" s="168"/>
      <c r="B87" s="169"/>
      <c r="C87" s="176" t="e">
        <f>VLOOKUP(A86,①申込基礎データ!$B$11:$F$40,3,0)</f>
        <v>#N/A</v>
      </c>
      <c r="D87" s="177"/>
      <c r="E87" s="177"/>
      <c r="F87" s="177"/>
      <c r="G87" s="177"/>
      <c r="H87" s="177"/>
      <c r="I87" s="177"/>
      <c r="J87" s="178"/>
      <c r="K87" s="157"/>
      <c r="L87" s="158"/>
      <c r="M87" s="157"/>
      <c r="N87" s="158"/>
      <c r="O87" s="98"/>
      <c r="P87" s="99"/>
      <c r="Q87" s="99"/>
      <c r="R87" s="99"/>
      <c r="S87" s="99"/>
      <c r="T87" s="99"/>
      <c r="U87" s="115"/>
      <c r="V87" s="115"/>
      <c r="W87" s="119"/>
      <c r="X87" s="119"/>
      <c r="Y87" s="119"/>
      <c r="Z87" s="119"/>
      <c r="AA87" s="120"/>
      <c r="AB87" s="125"/>
      <c r="AC87" s="126"/>
      <c r="AD87" s="126"/>
      <c r="AE87" s="126"/>
      <c r="AF87" s="126"/>
      <c r="AG87" s="126"/>
      <c r="AH87" s="126"/>
      <c r="AI87" s="126"/>
      <c r="AJ87" s="175"/>
      <c r="AK87" s="174"/>
      <c r="AL87" s="174"/>
      <c r="AM87" s="174"/>
      <c r="AN87" s="174"/>
    </row>
    <row r="88" spans="1:40" ht="15.6" customHeight="1">
      <c r="A88" s="170"/>
      <c r="B88" s="171"/>
      <c r="C88" s="176"/>
      <c r="D88" s="177"/>
      <c r="E88" s="177"/>
      <c r="F88" s="177"/>
      <c r="G88" s="177"/>
      <c r="H88" s="177"/>
      <c r="I88" s="177"/>
      <c r="J88" s="178"/>
      <c r="K88" s="157"/>
      <c r="L88" s="158"/>
      <c r="M88" s="157"/>
      <c r="N88" s="158"/>
      <c r="O88" s="100"/>
      <c r="P88" s="101"/>
      <c r="Q88" s="101"/>
      <c r="R88" s="101"/>
      <c r="S88" s="101"/>
      <c r="T88" s="101"/>
      <c r="U88" s="116"/>
      <c r="V88" s="116"/>
      <c r="W88" s="121"/>
      <c r="X88" s="121"/>
      <c r="Y88" s="121"/>
      <c r="Z88" s="121"/>
      <c r="AA88" s="122"/>
      <c r="AB88" s="127"/>
      <c r="AC88" s="128"/>
      <c r="AD88" s="128"/>
      <c r="AE88" s="128"/>
      <c r="AF88" s="128"/>
      <c r="AG88" s="128"/>
      <c r="AH88" s="128"/>
      <c r="AI88" s="128"/>
      <c r="AJ88" s="175"/>
      <c r="AK88" s="174"/>
      <c r="AL88" s="174"/>
      <c r="AM88" s="174"/>
      <c r="AN88" s="174"/>
    </row>
    <row r="89" spans="1:40" ht="15.6" customHeight="1">
      <c r="A89" s="166">
        <f>A86+1</f>
        <v>13</v>
      </c>
      <c r="B89" s="167"/>
      <c r="C89" s="138" t="e">
        <f>VLOOKUP(A89,①申込基礎データ!$B$11:$F$40,2,0)</f>
        <v>#N/A</v>
      </c>
      <c r="D89" s="139"/>
      <c r="E89" s="139"/>
      <c r="F89" s="139"/>
      <c r="G89" s="139"/>
      <c r="H89" s="139"/>
      <c r="I89" s="139"/>
      <c r="J89" s="140"/>
      <c r="K89" s="157" t="e">
        <f>VLOOKUP(A89,①申込基礎データ!$B$11:$F$40,4,0)</f>
        <v>#N/A</v>
      </c>
      <c r="L89" s="158"/>
      <c r="M89" s="157" t="e">
        <f>VLOOKUP(A89,①申込基礎データ!$B$11:$F$40,5,0)</f>
        <v>#N/A</v>
      </c>
      <c r="N89" s="158"/>
      <c r="O89" s="143"/>
      <c r="P89" s="144"/>
      <c r="Q89" s="144"/>
      <c r="R89" s="144"/>
      <c r="S89" s="144"/>
      <c r="T89" s="144"/>
      <c r="U89" s="145"/>
      <c r="V89" s="145"/>
      <c r="W89" s="141"/>
      <c r="X89" s="141"/>
      <c r="Y89" s="141"/>
      <c r="Z89" s="141"/>
      <c r="AA89" s="142"/>
      <c r="AB89" s="123"/>
      <c r="AC89" s="124"/>
      <c r="AD89" s="124"/>
      <c r="AE89" s="124"/>
      <c r="AF89" s="124"/>
      <c r="AG89" s="124"/>
      <c r="AH89" s="124"/>
      <c r="AI89" s="124"/>
      <c r="AJ89" s="175" t="str">
        <f t="shared" ref="AJ89" si="81">IFERROR(IF(K89&amp;O89=$AJ$5&amp;$AJ$7,1,""),"")</f>
        <v/>
      </c>
      <c r="AK89" s="174" t="str">
        <f t="shared" ref="AK89" si="82">IFERROR(IF(K89&amp;O89=$AK$5&amp;$AJ$7,1,""),"")</f>
        <v/>
      </c>
      <c r="AL89" s="174" t="str">
        <f t="shared" ref="AL89" si="83">IFERROR(IF(K89&amp;O89=$AL$5&amp;$AL$7,1,""),"")</f>
        <v/>
      </c>
      <c r="AM89" s="174" t="str">
        <f t="shared" ref="AM89" si="84">IFERROR(IF(K89&amp;O89=$AM$5&amp;$AL$7,1,""),"")</f>
        <v/>
      </c>
      <c r="AN89" s="174" t="str">
        <f>IF(O89=$AN$5,1,"")</f>
        <v/>
      </c>
    </row>
    <row r="90" spans="1:40" ht="15.6" customHeight="1">
      <c r="A90" s="168"/>
      <c r="B90" s="169"/>
      <c r="C90" s="176" t="e">
        <f>VLOOKUP(A89,①申込基礎データ!$B$11:$F$40,3,0)</f>
        <v>#N/A</v>
      </c>
      <c r="D90" s="177"/>
      <c r="E90" s="177"/>
      <c r="F90" s="177"/>
      <c r="G90" s="177"/>
      <c r="H90" s="177"/>
      <c r="I90" s="177"/>
      <c r="J90" s="178"/>
      <c r="K90" s="157"/>
      <c r="L90" s="158"/>
      <c r="M90" s="157"/>
      <c r="N90" s="158"/>
      <c r="O90" s="98"/>
      <c r="P90" s="99"/>
      <c r="Q90" s="99"/>
      <c r="R90" s="99"/>
      <c r="S90" s="99"/>
      <c r="T90" s="99"/>
      <c r="U90" s="115"/>
      <c r="V90" s="115"/>
      <c r="W90" s="119"/>
      <c r="X90" s="119"/>
      <c r="Y90" s="119"/>
      <c r="Z90" s="119"/>
      <c r="AA90" s="120"/>
      <c r="AB90" s="125"/>
      <c r="AC90" s="126"/>
      <c r="AD90" s="126"/>
      <c r="AE90" s="126"/>
      <c r="AF90" s="126"/>
      <c r="AG90" s="126"/>
      <c r="AH90" s="126"/>
      <c r="AI90" s="126"/>
      <c r="AJ90" s="175"/>
      <c r="AK90" s="174"/>
      <c r="AL90" s="174"/>
      <c r="AM90" s="174"/>
      <c r="AN90" s="174"/>
    </row>
    <row r="91" spans="1:40" ht="15.6" customHeight="1">
      <c r="A91" s="170"/>
      <c r="B91" s="171"/>
      <c r="C91" s="176"/>
      <c r="D91" s="177"/>
      <c r="E91" s="177"/>
      <c r="F91" s="177"/>
      <c r="G91" s="177"/>
      <c r="H91" s="177"/>
      <c r="I91" s="177"/>
      <c r="J91" s="178"/>
      <c r="K91" s="157"/>
      <c r="L91" s="158"/>
      <c r="M91" s="157"/>
      <c r="N91" s="158"/>
      <c r="O91" s="100"/>
      <c r="P91" s="101"/>
      <c r="Q91" s="101"/>
      <c r="R91" s="101"/>
      <c r="S91" s="101"/>
      <c r="T91" s="101"/>
      <c r="U91" s="116"/>
      <c r="V91" s="116"/>
      <c r="W91" s="121"/>
      <c r="X91" s="121"/>
      <c r="Y91" s="121"/>
      <c r="Z91" s="121"/>
      <c r="AA91" s="122"/>
      <c r="AB91" s="127"/>
      <c r="AC91" s="128"/>
      <c r="AD91" s="128"/>
      <c r="AE91" s="128"/>
      <c r="AF91" s="128"/>
      <c r="AG91" s="128"/>
      <c r="AH91" s="128"/>
      <c r="AI91" s="128"/>
      <c r="AJ91" s="175"/>
      <c r="AK91" s="174"/>
      <c r="AL91" s="174"/>
      <c r="AM91" s="174"/>
      <c r="AN91" s="174"/>
    </row>
    <row r="92" spans="1:40" ht="15.6" customHeight="1">
      <c r="A92" s="166">
        <f>A89+1</f>
        <v>14</v>
      </c>
      <c r="B92" s="167"/>
      <c r="C92" s="138" t="e">
        <f>VLOOKUP(A92,①申込基礎データ!$B$11:$F$40,2,0)</f>
        <v>#N/A</v>
      </c>
      <c r="D92" s="139"/>
      <c r="E92" s="139"/>
      <c r="F92" s="139"/>
      <c r="G92" s="139"/>
      <c r="H92" s="139"/>
      <c r="I92" s="139"/>
      <c r="J92" s="140"/>
      <c r="K92" s="157" t="e">
        <f>VLOOKUP(A92,①申込基礎データ!$B$11:$F$40,4,0)</f>
        <v>#N/A</v>
      </c>
      <c r="L92" s="158"/>
      <c r="M92" s="157" t="e">
        <f>VLOOKUP(A92,①申込基礎データ!$B$11:$F$40,5,0)</f>
        <v>#N/A</v>
      </c>
      <c r="N92" s="158"/>
      <c r="O92" s="143"/>
      <c r="P92" s="144"/>
      <c r="Q92" s="144"/>
      <c r="R92" s="144"/>
      <c r="S92" s="144"/>
      <c r="T92" s="144"/>
      <c r="U92" s="145"/>
      <c r="V92" s="145"/>
      <c r="W92" s="141"/>
      <c r="X92" s="141"/>
      <c r="Y92" s="141"/>
      <c r="Z92" s="141"/>
      <c r="AA92" s="142"/>
      <c r="AB92" s="123"/>
      <c r="AC92" s="124"/>
      <c r="AD92" s="124"/>
      <c r="AE92" s="124"/>
      <c r="AF92" s="124"/>
      <c r="AG92" s="124"/>
      <c r="AH92" s="124"/>
      <c r="AI92" s="124"/>
      <c r="AJ92" s="175" t="str">
        <f t="shared" ref="AJ92" si="85">IFERROR(IF(K92&amp;O92=$AJ$5&amp;$AJ$7,1,""),"")</f>
        <v/>
      </c>
      <c r="AK92" s="174" t="str">
        <f t="shared" ref="AK92" si="86">IFERROR(IF(K92&amp;O92=$AK$5&amp;$AJ$7,1,""),"")</f>
        <v/>
      </c>
      <c r="AL92" s="174" t="str">
        <f t="shared" ref="AL92" si="87">IFERROR(IF(K92&amp;O92=$AL$5&amp;$AL$7,1,""),"")</f>
        <v/>
      </c>
      <c r="AM92" s="174" t="str">
        <f t="shared" ref="AM92" si="88">IFERROR(IF(K92&amp;O92=$AM$5&amp;$AL$7,1,""),"")</f>
        <v/>
      </c>
      <c r="AN92" s="174" t="str">
        <f>IF(O92=$AN$5,1,"")</f>
        <v/>
      </c>
    </row>
    <row r="93" spans="1:40" ht="15.6" customHeight="1">
      <c r="A93" s="168"/>
      <c r="B93" s="169"/>
      <c r="C93" s="176" t="e">
        <f>VLOOKUP(A92,①申込基礎データ!$B$11:$F$40,3,0)</f>
        <v>#N/A</v>
      </c>
      <c r="D93" s="177"/>
      <c r="E93" s="177"/>
      <c r="F93" s="177"/>
      <c r="G93" s="177"/>
      <c r="H93" s="177"/>
      <c r="I93" s="177"/>
      <c r="J93" s="178"/>
      <c r="K93" s="157"/>
      <c r="L93" s="158"/>
      <c r="M93" s="157"/>
      <c r="N93" s="158"/>
      <c r="O93" s="98"/>
      <c r="P93" s="99"/>
      <c r="Q93" s="99"/>
      <c r="R93" s="99"/>
      <c r="S93" s="99"/>
      <c r="T93" s="99"/>
      <c r="U93" s="115"/>
      <c r="V93" s="115"/>
      <c r="W93" s="119"/>
      <c r="X93" s="119"/>
      <c r="Y93" s="119"/>
      <c r="Z93" s="119"/>
      <c r="AA93" s="120"/>
      <c r="AB93" s="125"/>
      <c r="AC93" s="126"/>
      <c r="AD93" s="126"/>
      <c r="AE93" s="126"/>
      <c r="AF93" s="126"/>
      <c r="AG93" s="126"/>
      <c r="AH93" s="126"/>
      <c r="AI93" s="126"/>
      <c r="AJ93" s="175"/>
      <c r="AK93" s="174"/>
      <c r="AL93" s="174"/>
      <c r="AM93" s="174"/>
      <c r="AN93" s="174"/>
    </row>
    <row r="94" spans="1:40" ht="15.6" customHeight="1">
      <c r="A94" s="170"/>
      <c r="B94" s="171"/>
      <c r="C94" s="176"/>
      <c r="D94" s="177"/>
      <c r="E94" s="177"/>
      <c r="F94" s="177"/>
      <c r="G94" s="177"/>
      <c r="H94" s="177"/>
      <c r="I94" s="177"/>
      <c r="J94" s="178"/>
      <c r="K94" s="157"/>
      <c r="L94" s="158"/>
      <c r="M94" s="157"/>
      <c r="N94" s="158"/>
      <c r="O94" s="100"/>
      <c r="P94" s="101"/>
      <c r="Q94" s="101"/>
      <c r="R94" s="101"/>
      <c r="S94" s="101"/>
      <c r="T94" s="101"/>
      <c r="U94" s="116"/>
      <c r="V94" s="116"/>
      <c r="W94" s="121"/>
      <c r="X94" s="121"/>
      <c r="Y94" s="121"/>
      <c r="Z94" s="121"/>
      <c r="AA94" s="122"/>
      <c r="AB94" s="127"/>
      <c r="AC94" s="128"/>
      <c r="AD94" s="128"/>
      <c r="AE94" s="128"/>
      <c r="AF94" s="128"/>
      <c r="AG94" s="128"/>
      <c r="AH94" s="128"/>
      <c r="AI94" s="128"/>
      <c r="AJ94" s="175"/>
      <c r="AK94" s="174"/>
      <c r="AL94" s="174"/>
      <c r="AM94" s="174"/>
      <c r="AN94" s="174"/>
    </row>
    <row r="95" spans="1:40" ht="15.6" customHeight="1">
      <c r="A95" s="166">
        <f>A92+1</f>
        <v>15</v>
      </c>
      <c r="B95" s="167"/>
      <c r="C95" s="138" t="e">
        <f>VLOOKUP(A95,①申込基礎データ!$B$11:$F$40,2,0)</f>
        <v>#N/A</v>
      </c>
      <c r="D95" s="139"/>
      <c r="E95" s="139"/>
      <c r="F95" s="139"/>
      <c r="G95" s="139"/>
      <c r="H95" s="139"/>
      <c r="I95" s="139"/>
      <c r="J95" s="140"/>
      <c r="K95" s="157" t="e">
        <f>VLOOKUP(A95,①申込基礎データ!$B$11:$F$40,4,0)</f>
        <v>#N/A</v>
      </c>
      <c r="L95" s="158"/>
      <c r="M95" s="157" t="e">
        <f>VLOOKUP(A95,①申込基礎データ!$B$11:$F$40,5,0)</f>
        <v>#N/A</v>
      </c>
      <c r="N95" s="158"/>
      <c r="O95" s="143"/>
      <c r="P95" s="144"/>
      <c r="Q95" s="144"/>
      <c r="R95" s="144"/>
      <c r="S95" s="144"/>
      <c r="T95" s="144"/>
      <c r="U95" s="145"/>
      <c r="V95" s="145"/>
      <c r="W95" s="141"/>
      <c r="X95" s="141"/>
      <c r="Y95" s="141"/>
      <c r="Z95" s="141"/>
      <c r="AA95" s="142"/>
      <c r="AB95" s="123"/>
      <c r="AC95" s="124"/>
      <c r="AD95" s="124"/>
      <c r="AE95" s="124"/>
      <c r="AF95" s="124"/>
      <c r="AG95" s="124"/>
      <c r="AH95" s="124"/>
      <c r="AI95" s="124"/>
      <c r="AJ95" s="175" t="str">
        <f t="shared" ref="AJ95" si="89">IFERROR(IF(K95&amp;O95=$AJ$5&amp;$AJ$7,1,""),"")</f>
        <v/>
      </c>
      <c r="AK95" s="174" t="str">
        <f t="shared" ref="AK95" si="90">IFERROR(IF(K95&amp;O95=$AK$5&amp;$AJ$7,1,""),"")</f>
        <v/>
      </c>
      <c r="AL95" s="174" t="str">
        <f t="shared" ref="AL95" si="91">IFERROR(IF(K95&amp;O95=$AL$5&amp;$AL$7,1,""),"")</f>
        <v/>
      </c>
      <c r="AM95" s="174" t="str">
        <f t="shared" ref="AM95" si="92">IFERROR(IF(K95&amp;O95=$AM$5&amp;$AL$7,1,""),"")</f>
        <v/>
      </c>
      <c r="AN95" s="174" t="str">
        <f>IF(O95=$AN$5,1,"")</f>
        <v/>
      </c>
    </row>
    <row r="96" spans="1:40" ht="15.6" customHeight="1">
      <c r="A96" s="168"/>
      <c r="B96" s="169"/>
      <c r="C96" s="176" t="e">
        <f>VLOOKUP(A95,①申込基礎データ!$B$11:$F$40,3,0)</f>
        <v>#N/A</v>
      </c>
      <c r="D96" s="177"/>
      <c r="E96" s="177"/>
      <c r="F96" s="177"/>
      <c r="G96" s="177"/>
      <c r="H96" s="177"/>
      <c r="I96" s="177"/>
      <c r="J96" s="178"/>
      <c r="K96" s="157"/>
      <c r="L96" s="158"/>
      <c r="M96" s="157"/>
      <c r="N96" s="158"/>
      <c r="O96" s="98"/>
      <c r="P96" s="99"/>
      <c r="Q96" s="99"/>
      <c r="R96" s="99"/>
      <c r="S96" s="99"/>
      <c r="T96" s="99"/>
      <c r="U96" s="115"/>
      <c r="V96" s="115"/>
      <c r="W96" s="119"/>
      <c r="X96" s="119"/>
      <c r="Y96" s="119"/>
      <c r="Z96" s="119"/>
      <c r="AA96" s="120"/>
      <c r="AB96" s="125"/>
      <c r="AC96" s="126"/>
      <c r="AD96" s="126"/>
      <c r="AE96" s="126"/>
      <c r="AF96" s="126"/>
      <c r="AG96" s="126"/>
      <c r="AH96" s="126"/>
      <c r="AI96" s="126"/>
      <c r="AJ96" s="175"/>
      <c r="AK96" s="174"/>
      <c r="AL96" s="174"/>
      <c r="AM96" s="174"/>
      <c r="AN96" s="174"/>
    </row>
    <row r="97" spans="1:40" ht="15.6" customHeight="1" thickBot="1">
      <c r="A97" s="170"/>
      <c r="B97" s="171"/>
      <c r="C97" s="179"/>
      <c r="D97" s="180"/>
      <c r="E97" s="180"/>
      <c r="F97" s="180"/>
      <c r="G97" s="180"/>
      <c r="H97" s="180"/>
      <c r="I97" s="180"/>
      <c r="J97" s="181"/>
      <c r="K97" s="182"/>
      <c r="L97" s="183"/>
      <c r="M97" s="182"/>
      <c r="N97" s="183"/>
      <c r="O97" s="152"/>
      <c r="P97" s="153"/>
      <c r="Q97" s="153"/>
      <c r="R97" s="153"/>
      <c r="S97" s="153"/>
      <c r="T97" s="153"/>
      <c r="U97" s="154"/>
      <c r="V97" s="154"/>
      <c r="W97" s="155"/>
      <c r="X97" s="155"/>
      <c r="Y97" s="155"/>
      <c r="Z97" s="155"/>
      <c r="AA97" s="156"/>
      <c r="AB97" s="127"/>
      <c r="AC97" s="128"/>
      <c r="AD97" s="128"/>
      <c r="AE97" s="128"/>
      <c r="AF97" s="128"/>
      <c r="AG97" s="128"/>
      <c r="AH97" s="128"/>
      <c r="AI97" s="128"/>
      <c r="AJ97" s="175"/>
      <c r="AK97" s="174"/>
      <c r="AL97" s="174"/>
      <c r="AM97" s="174"/>
      <c r="AN97" s="174"/>
    </row>
    <row r="98" spans="1:40" ht="9" customHeight="1">
      <c r="N98" s="2"/>
      <c r="O98" s="2"/>
      <c r="P98" s="2"/>
      <c r="Q98" s="2"/>
      <c r="R98" s="2"/>
      <c r="S98" s="2"/>
      <c r="T98" s="2"/>
      <c r="U98" s="2"/>
      <c r="V98" s="2"/>
      <c r="W98" s="2"/>
      <c r="X98" s="2"/>
      <c r="Y98" s="2"/>
      <c r="Z98" s="2"/>
      <c r="AA98" s="2"/>
      <c r="AB98" s="2"/>
      <c r="AC98" s="2"/>
      <c r="AD98" s="2"/>
      <c r="AE98" s="2"/>
      <c r="AF98" s="2"/>
      <c r="AG98" s="2"/>
      <c r="AH98" s="2"/>
      <c r="AI98" s="2"/>
    </row>
    <row r="99" spans="1:40" ht="19.8">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row>
  </sheetData>
  <sheetProtection sheet="1" objects="1" scenarios="1"/>
  <mergeCells count="468">
    <mergeCell ref="AJ71:AJ73"/>
    <mergeCell ref="AK71:AK73"/>
    <mergeCell ref="AL71:AL73"/>
    <mergeCell ref="AM71:AM73"/>
    <mergeCell ref="AN71:AN73"/>
    <mergeCell ref="AJ74:AJ76"/>
    <mergeCell ref="AK74:AK76"/>
    <mergeCell ref="AL74:AL76"/>
    <mergeCell ref="AM74:AM76"/>
    <mergeCell ref="AN74:AN76"/>
    <mergeCell ref="C75:J76"/>
    <mergeCell ref="C72:J73"/>
    <mergeCell ref="C69:J70"/>
    <mergeCell ref="C66:J67"/>
    <mergeCell ref="C63:J64"/>
    <mergeCell ref="C60:J61"/>
    <mergeCell ref="C57:J58"/>
    <mergeCell ref="C54:J55"/>
    <mergeCell ref="C51:J52"/>
    <mergeCell ref="AF95:AI97"/>
    <mergeCell ref="AJ95:AJ97"/>
    <mergeCell ref="AK95:AK97"/>
    <mergeCell ref="AL95:AL97"/>
    <mergeCell ref="AM95:AM97"/>
    <mergeCell ref="AN95:AN97"/>
    <mergeCell ref="AN92:AN94"/>
    <mergeCell ref="AF92:AI94"/>
    <mergeCell ref="AJ92:AJ94"/>
    <mergeCell ref="AK92:AK94"/>
    <mergeCell ref="AL92:AL94"/>
    <mergeCell ref="AM92:AM94"/>
    <mergeCell ref="AB95:AE97"/>
    <mergeCell ref="AB92:AE94"/>
    <mergeCell ref="A92:B94"/>
    <mergeCell ref="C92:J92"/>
    <mergeCell ref="K92:L94"/>
    <mergeCell ref="M92:N94"/>
    <mergeCell ref="O92:T94"/>
    <mergeCell ref="U92:V94"/>
    <mergeCell ref="W92:AA94"/>
    <mergeCell ref="C96:J97"/>
    <mergeCell ref="C93:J94"/>
    <mergeCell ref="A95:B97"/>
    <mergeCell ref="C95:J95"/>
    <mergeCell ref="K95:L97"/>
    <mergeCell ref="M95:N97"/>
    <mergeCell ref="O95:T97"/>
    <mergeCell ref="U95:V97"/>
    <mergeCell ref="W95:AA97"/>
    <mergeCell ref="W89:AA91"/>
    <mergeCell ref="AB89:AE91"/>
    <mergeCell ref="C90:J91"/>
    <mergeCell ref="AM86:AM88"/>
    <mergeCell ref="AN86:AN88"/>
    <mergeCell ref="A89:B91"/>
    <mergeCell ref="C89:J89"/>
    <mergeCell ref="K89:L91"/>
    <mergeCell ref="M89:N91"/>
    <mergeCell ref="O89:T91"/>
    <mergeCell ref="U89:V91"/>
    <mergeCell ref="U86:V88"/>
    <mergeCell ref="W86:AA88"/>
    <mergeCell ref="AB86:AE88"/>
    <mergeCell ref="AF86:AI88"/>
    <mergeCell ref="AJ86:AJ88"/>
    <mergeCell ref="AK86:AK88"/>
    <mergeCell ref="AM89:AM91"/>
    <mergeCell ref="AN89:AN91"/>
    <mergeCell ref="AF89:AI91"/>
    <mergeCell ref="AJ89:AJ91"/>
    <mergeCell ref="AK89:AK91"/>
    <mergeCell ref="AL89:AL91"/>
    <mergeCell ref="C87:J88"/>
    <mergeCell ref="A86:B88"/>
    <mergeCell ref="C86:J86"/>
    <mergeCell ref="K86:L88"/>
    <mergeCell ref="M86:N88"/>
    <mergeCell ref="O86:T88"/>
    <mergeCell ref="AF83:AI85"/>
    <mergeCell ref="AJ83:AJ85"/>
    <mergeCell ref="AK83:AK85"/>
    <mergeCell ref="AL86:AL88"/>
    <mergeCell ref="C84:J85"/>
    <mergeCell ref="AL83:AL85"/>
    <mergeCell ref="AM83:AM85"/>
    <mergeCell ref="AN83:AN85"/>
    <mergeCell ref="AN80:AN82"/>
    <mergeCell ref="A83:B85"/>
    <mergeCell ref="C83:J83"/>
    <mergeCell ref="K83:L85"/>
    <mergeCell ref="M83:N85"/>
    <mergeCell ref="O83:T85"/>
    <mergeCell ref="U83:V85"/>
    <mergeCell ref="W83:AA85"/>
    <mergeCell ref="AB83:AE85"/>
    <mergeCell ref="AB80:AE82"/>
    <mergeCell ref="AF80:AI82"/>
    <mergeCell ref="AJ80:AJ82"/>
    <mergeCell ref="AK80:AK82"/>
    <mergeCell ref="AL80:AL82"/>
    <mergeCell ref="AM80:AM82"/>
    <mergeCell ref="C81:J82"/>
    <mergeCell ref="AM77:AM79"/>
    <mergeCell ref="AN77:AN79"/>
    <mergeCell ref="A80:B82"/>
    <mergeCell ref="C80:J80"/>
    <mergeCell ref="K80:L82"/>
    <mergeCell ref="M80:N82"/>
    <mergeCell ref="O80:T82"/>
    <mergeCell ref="U80:V82"/>
    <mergeCell ref="W80:AA82"/>
    <mergeCell ref="W77:AA79"/>
    <mergeCell ref="AB77:AE79"/>
    <mergeCell ref="AF77:AI79"/>
    <mergeCell ref="AJ77:AJ79"/>
    <mergeCell ref="AK77:AK79"/>
    <mergeCell ref="AL77:AL79"/>
    <mergeCell ref="A77:B79"/>
    <mergeCell ref="C77:J77"/>
    <mergeCell ref="K77:L79"/>
    <mergeCell ref="M77:N79"/>
    <mergeCell ref="O77:T79"/>
    <mergeCell ref="U77:V79"/>
    <mergeCell ref="C78:J79"/>
    <mergeCell ref="AN65:AN67"/>
    <mergeCell ref="AJ68:AJ70"/>
    <mergeCell ref="AK68:AK70"/>
    <mergeCell ref="AL68:AL70"/>
    <mergeCell ref="AM68:AM70"/>
    <mergeCell ref="AN68:AN70"/>
    <mergeCell ref="AJ59:AJ61"/>
    <mergeCell ref="AK59:AK61"/>
    <mergeCell ref="AL59:AL61"/>
    <mergeCell ref="AM59:AM61"/>
    <mergeCell ref="AN59:AN61"/>
    <mergeCell ref="AJ62:AJ64"/>
    <mergeCell ref="AK62:AK64"/>
    <mergeCell ref="AL62:AL64"/>
    <mergeCell ref="AM62:AM64"/>
    <mergeCell ref="AN62:AN64"/>
    <mergeCell ref="AJ65:AJ67"/>
    <mergeCell ref="AK65:AK67"/>
    <mergeCell ref="AL65:AL67"/>
    <mergeCell ref="AM65:AM67"/>
    <mergeCell ref="AJ53:AJ55"/>
    <mergeCell ref="AK53:AK55"/>
    <mergeCell ref="AL53:AL55"/>
    <mergeCell ref="AM53:AM55"/>
    <mergeCell ref="AN53:AN55"/>
    <mergeCell ref="AJ56:AJ58"/>
    <mergeCell ref="AK56:AK58"/>
    <mergeCell ref="AL56:AL58"/>
    <mergeCell ref="AM56:AM58"/>
    <mergeCell ref="AN56:AN58"/>
    <mergeCell ref="AJ47:AJ49"/>
    <mergeCell ref="AK47:AK49"/>
    <mergeCell ref="AL47:AL49"/>
    <mergeCell ref="AM47:AM49"/>
    <mergeCell ref="AN47:AN49"/>
    <mergeCell ref="AJ50:AJ52"/>
    <mergeCell ref="AK50:AK52"/>
    <mergeCell ref="AL50:AL52"/>
    <mergeCell ref="AM50:AM52"/>
    <mergeCell ref="AN50:AN52"/>
    <mergeCell ref="AJ41:AJ43"/>
    <mergeCell ref="AK41:AK43"/>
    <mergeCell ref="AL41:AL43"/>
    <mergeCell ref="AM41:AM43"/>
    <mergeCell ref="AN41:AN43"/>
    <mergeCell ref="AJ44:AJ46"/>
    <mergeCell ref="AK44:AK46"/>
    <mergeCell ref="AL44:AL46"/>
    <mergeCell ref="AM44:AM46"/>
    <mergeCell ref="AN44:AN46"/>
    <mergeCell ref="AJ35:AJ37"/>
    <mergeCell ref="AK35:AK37"/>
    <mergeCell ref="AL35:AL37"/>
    <mergeCell ref="AM35:AM37"/>
    <mergeCell ref="AN35:AN37"/>
    <mergeCell ref="AJ38:AJ40"/>
    <mergeCell ref="AK38:AK40"/>
    <mergeCell ref="AL38:AL40"/>
    <mergeCell ref="AM38:AM40"/>
    <mergeCell ref="AN38:AN40"/>
    <mergeCell ref="AJ29:AJ31"/>
    <mergeCell ref="AK29:AK31"/>
    <mergeCell ref="AL29:AL31"/>
    <mergeCell ref="AM29:AM31"/>
    <mergeCell ref="AN29:AN31"/>
    <mergeCell ref="AJ32:AJ34"/>
    <mergeCell ref="AK32:AK34"/>
    <mergeCell ref="AL32:AL34"/>
    <mergeCell ref="AM32:AM34"/>
    <mergeCell ref="AN32:AN34"/>
    <mergeCell ref="AJ23:AJ25"/>
    <mergeCell ref="AK23:AK25"/>
    <mergeCell ref="AL23:AL25"/>
    <mergeCell ref="AM23:AM25"/>
    <mergeCell ref="AN23:AN25"/>
    <mergeCell ref="AJ26:AJ28"/>
    <mergeCell ref="AK26:AK28"/>
    <mergeCell ref="AL26:AL28"/>
    <mergeCell ref="AM26:AM28"/>
    <mergeCell ref="AN26:AN28"/>
    <mergeCell ref="AJ17:AJ19"/>
    <mergeCell ref="AK17:AK19"/>
    <mergeCell ref="AL17:AL19"/>
    <mergeCell ref="AM17:AM19"/>
    <mergeCell ref="AN17:AN19"/>
    <mergeCell ref="AJ20:AJ22"/>
    <mergeCell ref="AK20:AK22"/>
    <mergeCell ref="AL20:AL22"/>
    <mergeCell ref="AM20:AM22"/>
    <mergeCell ref="AN20:AN22"/>
    <mergeCell ref="AN5:AN7"/>
    <mergeCell ref="AL7:AM7"/>
    <mergeCell ref="AJ7:AK7"/>
    <mergeCell ref="AN8:AN10"/>
    <mergeCell ref="AM8:AM10"/>
    <mergeCell ref="AL8:AL10"/>
    <mergeCell ref="AK8:AK10"/>
    <mergeCell ref="AJ8:AJ10"/>
    <mergeCell ref="AF71:AI73"/>
    <mergeCell ref="AF62:AI64"/>
    <mergeCell ref="AF56:AI58"/>
    <mergeCell ref="AF59:AI61"/>
    <mergeCell ref="AF50:AI52"/>
    <mergeCell ref="AF41:AI43"/>
    <mergeCell ref="AJ11:AJ13"/>
    <mergeCell ref="AK11:AK13"/>
    <mergeCell ref="AL11:AL13"/>
    <mergeCell ref="AM11:AM13"/>
    <mergeCell ref="AN11:AN13"/>
    <mergeCell ref="AJ14:AJ16"/>
    <mergeCell ref="AK14:AK16"/>
    <mergeCell ref="AL14:AL16"/>
    <mergeCell ref="AM14:AM16"/>
    <mergeCell ref="AN14:AN16"/>
    <mergeCell ref="AF53:AI55"/>
    <mergeCell ref="AB47:AE49"/>
    <mergeCell ref="AF47:AI49"/>
    <mergeCell ref="AB41:AE43"/>
    <mergeCell ref="A74:B76"/>
    <mergeCell ref="C74:J74"/>
    <mergeCell ref="K74:L76"/>
    <mergeCell ref="M74:N76"/>
    <mergeCell ref="O74:T76"/>
    <mergeCell ref="U74:V76"/>
    <mergeCell ref="W74:AA76"/>
    <mergeCell ref="AB74:AE76"/>
    <mergeCell ref="AF68:AI70"/>
    <mergeCell ref="A71:B73"/>
    <mergeCell ref="C71:J71"/>
    <mergeCell ref="K71:L73"/>
    <mergeCell ref="M71:N73"/>
    <mergeCell ref="O71:T73"/>
    <mergeCell ref="U71:V73"/>
    <mergeCell ref="W71:AA73"/>
    <mergeCell ref="AB71:AE73"/>
    <mergeCell ref="K68:L70"/>
    <mergeCell ref="AF74:AI76"/>
    <mergeCell ref="M68:N70"/>
    <mergeCell ref="O68:T70"/>
    <mergeCell ref="U68:V70"/>
    <mergeCell ref="W68:AA70"/>
    <mergeCell ref="AB68:AE70"/>
    <mergeCell ref="A65:B67"/>
    <mergeCell ref="C65:J65"/>
    <mergeCell ref="K65:L67"/>
    <mergeCell ref="M65:N67"/>
    <mergeCell ref="O65:T67"/>
    <mergeCell ref="U65:V67"/>
    <mergeCell ref="W65:AA67"/>
    <mergeCell ref="AB65:AE67"/>
    <mergeCell ref="A68:B70"/>
    <mergeCell ref="A62:B64"/>
    <mergeCell ref="C62:J62"/>
    <mergeCell ref="K62:L64"/>
    <mergeCell ref="M62:N64"/>
    <mergeCell ref="O62:T64"/>
    <mergeCell ref="U62:V64"/>
    <mergeCell ref="W62:AA64"/>
    <mergeCell ref="AB62:AE64"/>
    <mergeCell ref="A59:B61"/>
    <mergeCell ref="C59:J59"/>
    <mergeCell ref="K59:L61"/>
    <mergeCell ref="M59:N61"/>
    <mergeCell ref="O59:T61"/>
    <mergeCell ref="U59:V61"/>
    <mergeCell ref="W59:AA61"/>
    <mergeCell ref="AB59:AE61"/>
    <mergeCell ref="A56:B58"/>
    <mergeCell ref="C56:J56"/>
    <mergeCell ref="K56:L58"/>
    <mergeCell ref="M56:N58"/>
    <mergeCell ref="O56:T58"/>
    <mergeCell ref="U56:V58"/>
    <mergeCell ref="W56:AA58"/>
    <mergeCell ref="AB56:AE58"/>
    <mergeCell ref="A53:B55"/>
    <mergeCell ref="C53:J53"/>
    <mergeCell ref="K53:L55"/>
    <mergeCell ref="M53:N55"/>
    <mergeCell ref="O53:T55"/>
    <mergeCell ref="U53:V55"/>
    <mergeCell ref="AB44:AE46"/>
    <mergeCell ref="AF44:AI46"/>
    <mergeCell ref="A47:B49"/>
    <mergeCell ref="C47:J47"/>
    <mergeCell ref="K47:L49"/>
    <mergeCell ref="M47:N49"/>
    <mergeCell ref="O47:T49"/>
    <mergeCell ref="U47:V49"/>
    <mergeCell ref="W47:AA49"/>
    <mergeCell ref="C48:J49"/>
    <mergeCell ref="C45:J46"/>
    <mergeCell ref="A44:B46"/>
    <mergeCell ref="C44:J44"/>
    <mergeCell ref="K44:L46"/>
    <mergeCell ref="M44:N46"/>
    <mergeCell ref="O44:T46"/>
    <mergeCell ref="U44:V46"/>
    <mergeCell ref="W44:AA46"/>
    <mergeCell ref="A50:B52"/>
    <mergeCell ref="C50:J50"/>
    <mergeCell ref="K50:L52"/>
    <mergeCell ref="M50:N52"/>
    <mergeCell ref="O50:T52"/>
    <mergeCell ref="U50:V52"/>
    <mergeCell ref="W50:AA52"/>
    <mergeCell ref="A41:B43"/>
    <mergeCell ref="C41:J41"/>
    <mergeCell ref="K41:L43"/>
    <mergeCell ref="M41:N43"/>
    <mergeCell ref="O41:T43"/>
    <mergeCell ref="U41:V43"/>
    <mergeCell ref="W41:AA43"/>
    <mergeCell ref="C42:J43"/>
    <mergeCell ref="A38:B40"/>
    <mergeCell ref="C38:J38"/>
    <mergeCell ref="K38:L40"/>
    <mergeCell ref="M38:N40"/>
    <mergeCell ref="O38:T40"/>
    <mergeCell ref="U38:V40"/>
    <mergeCell ref="W38:AA40"/>
    <mergeCell ref="AB38:AE40"/>
    <mergeCell ref="AF38:AI40"/>
    <mergeCell ref="C39:J40"/>
    <mergeCell ref="A35:B37"/>
    <mergeCell ref="C35:J35"/>
    <mergeCell ref="K35:L37"/>
    <mergeCell ref="M35:N37"/>
    <mergeCell ref="O35:T37"/>
    <mergeCell ref="U35:V37"/>
    <mergeCell ref="W35:AA37"/>
    <mergeCell ref="AB35:AE37"/>
    <mergeCell ref="AF35:AI37"/>
    <mergeCell ref="C36:J37"/>
    <mergeCell ref="A32:B34"/>
    <mergeCell ref="C32:J32"/>
    <mergeCell ref="K32:L34"/>
    <mergeCell ref="M32:N34"/>
    <mergeCell ref="O32:T34"/>
    <mergeCell ref="U32:V34"/>
    <mergeCell ref="W32:AA34"/>
    <mergeCell ref="AB32:AE34"/>
    <mergeCell ref="AF32:AI34"/>
    <mergeCell ref="C33:J34"/>
    <mergeCell ref="A29:B31"/>
    <mergeCell ref="C29:J29"/>
    <mergeCell ref="K29:L31"/>
    <mergeCell ref="M29:N31"/>
    <mergeCell ref="O29:T31"/>
    <mergeCell ref="U29:V31"/>
    <mergeCell ref="W29:AA31"/>
    <mergeCell ref="AB29:AE31"/>
    <mergeCell ref="AF29:AI31"/>
    <mergeCell ref="C30:J31"/>
    <mergeCell ref="A26:B28"/>
    <mergeCell ref="C26:J26"/>
    <mergeCell ref="K26:L28"/>
    <mergeCell ref="M26:N28"/>
    <mergeCell ref="O26:T28"/>
    <mergeCell ref="U26:V28"/>
    <mergeCell ref="W26:AA28"/>
    <mergeCell ref="AB26:AE28"/>
    <mergeCell ref="AF26:AI28"/>
    <mergeCell ref="C27:J28"/>
    <mergeCell ref="A23:B25"/>
    <mergeCell ref="C23:J23"/>
    <mergeCell ref="K23:L25"/>
    <mergeCell ref="M23:N25"/>
    <mergeCell ref="O23:T25"/>
    <mergeCell ref="U23:V25"/>
    <mergeCell ref="W23:AA25"/>
    <mergeCell ref="AB23:AE25"/>
    <mergeCell ref="AF23:AI25"/>
    <mergeCell ref="C24:J25"/>
    <mergeCell ref="C5:J5"/>
    <mergeCell ref="O17:T19"/>
    <mergeCell ref="U17:V19"/>
    <mergeCell ref="W17:AA19"/>
    <mergeCell ref="AB17:AE19"/>
    <mergeCell ref="AF17:AI19"/>
    <mergeCell ref="C18:J19"/>
    <mergeCell ref="C15:J16"/>
    <mergeCell ref="M14:N16"/>
    <mergeCell ref="O14:T16"/>
    <mergeCell ref="U14:V16"/>
    <mergeCell ref="AB11:AE13"/>
    <mergeCell ref="AF11:AI13"/>
    <mergeCell ref="K11:L13"/>
    <mergeCell ref="M11:N13"/>
    <mergeCell ref="O11:T13"/>
    <mergeCell ref="U11:V13"/>
    <mergeCell ref="C12:J13"/>
    <mergeCell ref="W5:AA7"/>
    <mergeCell ref="O5:T7"/>
    <mergeCell ref="M5:N7"/>
    <mergeCell ref="K5:L7"/>
    <mergeCell ref="A14:B16"/>
    <mergeCell ref="C14:J14"/>
    <mergeCell ref="K14:L16"/>
    <mergeCell ref="AF65:AI67"/>
    <mergeCell ref="C68:J68"/>
    <mergeCell ref="W53:AA55"/>
    <mergeCell ref="AB53:AE55"/>
    <mergeCell ref="AB50:AE52"/>
    <mergeCell ref="W11:AA13"/>
    <mergeCell ref="W14:AA16"/>
    <mergeCell ref="AB14:AE16"/>
    <mergeCell ref="AF14:AI16"/>
    <mergeCell ref="A20:B22"/>
    <mergeCell ref="C20:J20"/>
    <mergeCell ref="K20:L22"/>
    <mergeCell ref="M20:N22"/>
    <mergeCell ref="O20:T22"/>
    <mergeCell ref="U20:V22"/>
    <mergeCell ref="W20:AA22"/>
    <mergeCell ref="AB20:AE22"/>
    <mergeCell ref="AF20:AI22"/>
    <mergeCell ref="C21:J22"/>
    <mergeCell ref="A11:B13"/>
    <mergeCell ref="C11:J11"/>
    <mergeCell ref="A17:B19"/>
    <mergeCell ref="C17:J17"/>
    <mergeCell ref="K17:L19"/>
    <mergeCell ref="M17:N19"/>
    <mergeCell ref="A1:AI1"/>
    <mergeCell ref="A5:B7"/>
    <mergeCell ref="A8:B10"/>
    <mergeCell ref="C8:J8"/>
    <mergeCell ref="K8:L10"/>
    <mergeCell ref="M8:N10"/>
    <mergeCell ref="O8:T10"/>
    <mergeCell ref="C9:J10"/>
    <mergeCell ref="C6:J7"/>
    <mergeCell ref="U8:V10"/>
    <mergeCell ref="W8:AA10"/>
    <mergeCell ref="AB8:AE10"/>
    <mergeCell ref="AF8:AI10"/>
    <mergeCell ref="A3:E3"/>
    <mergeCell ref="F3:I3"/>
    <mergeCell ref="K3:N3"/>
    <mergeCell ref="O3:Z3"/>
    <mergeCell ref="U5:V7"/>
    <mergeCell ref="AF5:AI7"/>
    <mergeCell ref="AB5:AE7"/>
  </mergeCells>
  <phoneticPr fontId="1"/>
  <conditionalFormatting sqref="F3:I3">
    <cfRule type="cellIs" dxfId="136" priority="67" operator="equal">
      <formula>0</formula>
    </cfRule>
  </conditionalFormatting>
  <conditionalFormatting sqref="O3:Z3 AD3">
    <cfRule type="cellIs" dxfId="135" priority="62" operator="equal">
      <formula>0</formula>
    </cfRule>
  </conditionalFormatting>
  <conditionalFormatting sqref="C53:N55">
    <cfRule type="expression" dxfId="134" priority="24">
      <formula>$A$53&lt;16</formula>
    </cfRule>
  </conditionalFormatting>
  <conditionalFormatting sqref="C56:N58 C71:N73 C86:N88">
    <cfRule type="expression" dxfId="133" priority="14">
      <formula>$A$53&lt;16</formula>
    </cfRule>
  </conditionalFormatting>
  <conditionalFormatting sqref="C59:N61 C74:N76 C89:N91">
    <cfRule type="expression" dxfId="132" priority="13">
      <formula>$A$53&lt;16</formula>
    </cfRule>
  </conditionalFormatting>
  <conditionalFormatting sqref="C62:N64 C77:N79 C92:N94">
    <cfRule type="expression" dxfId="131" priority="12">
      <formula>$A$53&lt;16</formula>
    </cfRule>
  </conditionalFormatting>
  <conditionalFormatting sqref="C65:N67 C80:N82 C95:N97">
    <cfRule type="expression" dxfId="130" priority="11">
      <formula>$A$53&lt;16</formula>
    </cfRule>
  </conditionalFormatting>
  <conditionalFormatting sqref="C68:N70">
    <cfRule type="expression" dxfId="129" priority="10">
      <formula>$A$53&lt;16</formula>
    </cfRule>
  </conditionalFormatting>
  <conditionalFormatting sqref="C71:N73">
    <cfRule type="expression" dxfId="128" priority="9">
      <formula>$A$53&lt;16</formula>
    </cfRule>
  </conditionalFormatting>
  <conditionalFormatting sqref="C74:N76">
    <cfRule type="expression" dxfId="127" priority="8">
      <formula>$A$53&lt;16</formula>
    </cfRule>
  </conditionalFormatting>
  <conditionalFormatting sqref="C77:N79">
    <cfRule type="expression" dxfId="126" priority="7">
      <formula>$A$53&lt;16</formula>
    </cfRule>
  </conditionalFormatting>
  <conditionalFormatting sqref="C80:N82">
    <cfRule type="expression" dxfId="125" priority="6">
      <formula>$A$53&lt;16</formula>
    </cfRule>
  </conditionalFormatting>
  <conditionalFormatting sqref="C83:N85">
    <cfRule type="expression" dxfId="124" priority="5">
      <formula>$A$53&lt;16</formula>
    </cfRule>
  </conditionalFormatting>
  <conditionalFormatting sqref="C86:N88">
    <cfRule type="expression" dxfId="123" priority="4">
      <formula>$A$53&lt;16</formula>
    </cfRule>
  </conditionalFormatting>
  <conditionalFormatting sqref="C89:N91">
    <cfRule type="expression" dxfId="122" priority="3">
      <formula>$A$53&lt;16</formula>
    </cfRule>
  </conditionalFormatting>
  <conditionalFormatting sqref="C92:N94">
    <cfRule type="expression" dxfId="121" priority="2">
      <formula>$A$53&lt;16</formula>
    </cfRule>
  </conditionalFormatting>
  <conditionalFormatting sqref="C95:N97">
    <cfRule type="expression" dxfId="120" priority="1">
      <formula>$A$53&lt;16</formula>
    </cfRule>
  </conditionalFormatting>
  <conditionalFormatting sqref="C8:N97">
    <cfRule type="containsErrors" dxfId="119" priority="56">
      <formula>ISERROR(C8)</formula>
    </cfRule>
    <cfRule type="cellIs" dxfId="118" priority="57" operator="equal">
      <formula>0</formula>
    </cfRule>
  </conditionalFormatting>
  <dataValidations count="3">
    <dataValidation type="list" allowBlank="1" showInputMessage="1" showErrorMessage="1" promptTitle="区分" prompt="各宿泊者で３つの区分の内いずれかを必ず選択してください。" sqref="O8:T97" xr:uid="{B3EE73F5-10D4-4CA6-AFBB-32CA1850FF58}">
      <formula1>"監督・引率,選手・生徒,バス乗務員"</formula1>
    </dataValidation>
    <dataValidation type="list" allowBlank="1" showInputMessage="1" showErrorMessage="1" promptTitle="一人部屋" prompt="希望の場合は「○」を選択" sqref="U8:V97" xr:uid="{651E3770-8295-4597-A938-1C2BBB2CF089}">
      <formula1>"○"</formula1>
    </dataValidation>
    <dataValidation imeMode="hiragana" allowBlank="1" showInputMessage="1" showErrorMessage="1" promptTitle="備考欄" prompt="部屋配当や食事の配慮など_x000a_例）「２と同室」や「そばアレルギー」" sqref="W8:AA97" xr:uid="{71C36E41-D8E0-4448-AB0A-C49C16E125B1}"/>
  </dataValidations>
  <printOptions horizontalCentered="1" verticalCentered="1"/>
  <pageMargins left="0.70866141732283472" right="0.70866141732283472" top="0.74803149606299213" bottom="0.74803149606299213" header="0.31496062992125984" footer="0.31496062992125984"/>
  <pageSetup paperSize="9" scale="91" orientation="portrait" r:id="rId1"/>
  <rowBreaks count="1" manualBreakCount="1">
    <brk id="52"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B3223-1DF5-407C-AE32-273A949045D3}">
  <sheetPr>
    <tabColor rgb="FF00B0F0"/>
  </sheetPr>
  <dimension ref="A1:AI67"/>
  <sheetViews>
    <sheetView showGridLines="0" view="pageBreakPreview" topLeftCell="A7" zoomScaleNormal="100" zoomScaleSheetLayoutView="100" workbookViewId="0">
      <selection activeCell="AJ20" sqref="AJ20"/>
    </sheetView>
  </sheetViews>
  <sheetFormatPr defaultRowHeight="18"/>
  <cols>
    <col min="1" max="35" width="2.5" customWidth="1"/>
  </cols>
  <sheetData>
    <row r="1" spans="1:35">
      <c r="A1" t="s">
        <v>78</v>
      </c>
      <c r="I1" s="22" t="s">
        <v>94</v>
      </c>
      <c r="R1" t="s">
        <v>98</v>
      </c>
    </row>
    <row r="2" spans="1:35" ht="22.5" customHeight="1">
      <c r="A2" s="190" t="s">
        <v>59</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row>
    <row r="3" spans="1:35" ht="7.5" customHeight="1"/>
    <row r="4" spans="1:35" ht="16.5" customHeight="1">
      <c r="A4" s="192" t="s">
        <v>75</v>
      </c>
      <c r="B4" s="192"/>
      <c r="C4" s="192"/>
      <c r="D4" s="192"/>
      <c r="E4" s="192"/>
      <c r="F4" s="192">
        <f>①申込基礎データ!C5</f>
        <v>0</v>
      </c>
      <c r="G4" s="192"/>
      <c r="H4" s="192"/>
      <c r="I4" s="192"/>
      <c r="J4" s="192"/>
      <c r="K4" s="192"/>
      <c r="L4" s="192"/>
      <c r="M4" s="192"/>
      <c r="N4" s="192"/>
      <c r="O4" s="192"/>
      <c r="P4" s="192"/>
      <c r="Q4" s="192"/>
      <c r="R4" s="192"/>
      <c r="S4" s="192"/>
      <c r="T4" s="192"/>
      <c r="U4" s="213">
        <f>①申込基礎データ!C2</f>
        <v>0</v>
      </c>
      <c r="V4" s="213"/>
      <c r="W4" s="213"/>
      <c r="X4" s="213"/>
      <c r="Y4" s="213"/>
      <c r="Z4" s="213"/>
      <c r="AA4" s="212" t="s">
        <v>56</v>
      </c>
      <c r="AB4" s="212"/>
      <c r="AC4" s="212"/>
      <c r="AD4" s="211">
        <f>①申込基礎データ!C4</f>
        <v>0</v>
      </c>
      <c r="AE4" s="211"/>
      <c r="AF4" s="211"/>
      <c r="AG4" s="211"/>
      <c r="AH4" s="211"/>
      <c r="AI4" s="211"/>
    </row>
    <row r="5" spans="1:35" ht="24" customHeight="1">
      <c r="A5" s="192" t="s">
        <v>0</v>
      </c>
      <c r="B5" s="192"/>
      <c r="C5" s="192"/>
      <c r="D5" s="192"/>
      <c r="E5" s="192"/>
      <c r="F5" s="213">
        <f>①申込基礎データ!C6</f>
        <v>0</v>
      </c>
      <c r="G5" s="213"/>
      <c r="H5" s="213"/>
      <c r="I5" s="213"/>
      <c r="J5" s="213"/>
      <c r="K5" s="213"/>
      <c r="L5" s="213"/>
      <c r="M5" s="213"/>
      <c r="N5" s="213"/>
      <c r="O5" s="213"/>
      <c r="P5" s="213"/>
      <c r="Q5" s="213"/>
      <c r="R5" s="213"/>
      <c r="S5" s="213"/>
      <c r="T5" s="213"/>
      <c r="U5" s="213"/>
      <c r="V5" s="213"/>
      <c r="W5" s="213"/>
      <c r="X5" s="213"/>
      <c r="Y5" s="213"/>
      <c r="Z5" s="213"/>
      <c r="AA5" s="212"/>
      <c r="AB5" s="212"/>
      <c r="AC5" s="212"/>
      <c r="AD5" s="211"/>
      <c r="AE5" s="211"/>
      <c r="AF5" s="211"/>
      <c r="AG5" s="211"/>
      <c r="AH5" s="211"/>
      <c r="AI5" s="211"/>
    </row>
    <row r="6" spans="1:35" ht="16.5" customHeight="1">
      <c r="A6" s="191" t="s">
        <v>1</v>
      </c>
      <c r="B6" s="191"/>
      <c r="C6" s="191"/>
      <c r="D6" s="191"/>
      <c r="E6" s="191"/>
      <c r="F6" s="8" t="s">
        <v>60</v>
      </c>
      <c r="G6" s="6">
        <f>①申込基礎データ!C10</f>
        <v>0</v>
      </c>
      <c r="H6" s="6"/>
      <c r="I6" s="6"/>
      <c r="J6" s="6"/>
      <c r="K6" s="214">
        <f>①申込基礎データ!C9</f>
        <v>0</v>
      </c>
      <c r="L6" s="214"/>
      <c r="M6" s="214"/>
      <c r="N6" s="214"/>
      <c r="O6" s="214"/>
      <c r="P6" s="214"/>
      <c r="Q6" s="214"/>
      <c r="R6" s="214"/>
      <c r="S6" s="214"/>
      <c r="T6" s="214"/>
      <c r="U6" s="214"/>
      <c r="V6" s="214"/>
      <c r="W6" s="214"/>
      <c r="X6" s="214"/>
      <c r="Y6" s="214"/>
      <c r="Z6" s="214"/>
      <c r="AA6" s="214"/>
      <c r="AB6" s="214"/>
      <c r="AC6" s="214"/>
      <c r="AD6" s="214"/>
      <c r="AE6" s="214"/>
      <c r="AF6" s="214"/>
      <c r="AG6" s="214"/>
      <c r="AH6" s="214"/>
      <c r="AI6" s="215"/>
    </row>
    <row r="7" spans="1:35" ht="16.2" customHeight="1">
      <c r="A7" s="191"/>
      <c r="B7" s="191"/>
      <c r="C7" s="191"/>
      <c r="D7" s="191"/>
      <c r="E7" s="191"/>
      <c r="G7" s="21"/>
      <c r="H7" s="21"/>
      <c r="I7" s="21"/>
      <c r="J7" s="21"/>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7"/>
    </row>
    <row r="8" spans="1:35" ht="16.5" customHeight="1">
      <c r="A8" s="192" t="s">
        <v>75</v>
      </c>
      <c r="B8" s="192"/>
      <c r="C8" s="192"/>
      <c r="D8" s="192"/>
      <c r="E8" s="192"/>
      <c r="F8" s="235"/>
      <c r="G8" s="235"/>
      <c r="H8" s="235"/>
      <c r="I8" s="235"/>
      <c r="J8" s="235"/>
      <c r="K8" s="235"/>
      <c r="L8" s="235"/>
      <c r="M8" s="235"/>
      <c r="N8" s="235"/>
      <c r="O8" s="235"/>
      <c r="P8" s="235"/>
      <c r="Q8" s="235"/>
      <c r="R8" s="235"/>
      <c r="S8" s="192" t="s">
        <v>20</v>
      </c>
      <c r="T8" s="192"/>
      <c r="U8" s="192"/>
      <c r="V8" s="193"/>
      <c r="W8" s="193"/>
      <c r="X8" s="231">
        <f>①申込基礎データ!C7</f>
        <v>0</v>
      </c>
      <c r="Y8" s="231"/>
      <c r="Z8" s="231"/>
      <c r="AA8" s="231"/>
      <c r="AB8" s="231"/>
      <c r="AC8" s="232"/>
      <c r="AD8" s="232"/>
      <c r="AE8" s="232"/>
      <c r="AF8" s="232"/>
      <c r="AG8" s="232"/>
      <c r="AH8" s="232"/>
      <c r="AI8" s="232"/>
    </row>
    <row r="9" spans="1:35" ht="16.5" customHeight="1">
      <c r="A9" s="192" t="s">
        <v>2</v>
      </c>
      <c r="B9" s="192"/>
      <c r="C9" s="192"/>
      <c r="D9" s="192"/>
      <c r="E9" s="192"/>
      <c r="F9" s="236" t="str">
        <f>IFERROR(VLOOKUP(F8,①申込基礎データ!$C$11:$G$12,2,0),"")</f>
        <v/>
      </c>
      <c r="G9" s="236"/>
      <c r="H9" s="236"/>
      <c r="I9" s="236"/>
      <c r="J9" s="236"/>
      <c r="K9" s="236"/>
      <c r="L9" s="236"/>
      <c r="M9" s="236"/>
      <c r="N9" s="236"/>
      <c r="O9" s="236"/>
      <c r="P9" s="236"/>
      <c r="Q9" s="236"/>
      <c r="R9" s="236"/>
      <c r="S9" s="192" t="s">
        <v>21</v>
      </c>
      <c r="T9" s="192"/>
      <c r="U9" s="192" t="s">
        <v>21</v>
      </c>
      <c r="V9" s="193"/>
      <c r="W9" s="193"/>
      <c r="X9" s="231">
        <f>①申込基礎データ!C8</f>
        <v>0</v>
      </c>
      <c r="Y9" s="231"/>
      <c r="Z9" s="231"/>
      <c r="AA9" s="231"/>
      <c r="AB9" s="231"/>
      <c r="AC9" s="232"/>
      <c r="AD9" s="232"/>
      <c r="AE9" s="232"/>
      <c r="AF9" s="232"/>
      <c r="AG9" s="232"/>
      <c r="AH9" s="232"/>
      <c r="AI9" s="232"/>
    </row>
    <row r="10" spans="1:35" ht="16.5" customHeight="1">
      <c r="A10" s="192"/>
      <c r="B10" s="192"/>
      <c r="C10" s="192"/>
      <c r="D10" s="192"/>
      <c r="E10" s="192"/>
      <c r="F10" s="236"/>
      <c r="G10" s="236"/>
      <c r="H10" s="236"/>
      <c r="I10" s="236"/>
      <c r="J10" s="236"/>
      <c r="K10" s="236"/>
      <c r="L10" s="236"/>
      <c r="M10" s="236"/>
      <c r="N10" s="236"/>
      <c r="O10" s="236"/>
      <c r="P10" s="236"/>
      <c r="Q10" s="236"/>
      <c r="R10" s="236"/>
      <c r="S10" s="192" t="s">
        <v>22</v>
      </c>
      <c r="T10" s="192"/>
      <c r="U10" s="192" t="s">
        <v>22</v>
      </c>
      <c r="V10" s="193"/>
      <c r="W10" s="193"/>
      <c r="X10" s="233" t="str">
        <f>IFERROR(VLOOKUP(F8,①申込基礎データ!$C$11:$G$12,5,0),"")</f>
        <v/>
      </c>
      <c r="Y10" s="233"/>
      <c r="Z10" s="233"/>
      <c r="AA10" s="233"/>
      <c r="AB10" s="233"/>
      <c r="AC10" s="234"/>
      <c r="AD10" s="234"/>
      <c r="AE10" s="234"/>
      <c r="AF10" s="234"/>
      <c r="AG10" s="234"/>
      <c r="AH10" s="234"/>
      <c r="AI10" s="234"/>
    </row>
    <row r="11" spans="1:35" ht="7.5" customHeight="1"/>
    <row r="12" spans="1:35">
      <c r="A12" t="s">
        <v>3</v>
      </c>
    </row>
    <row r="13" spans="1:35" ht="16.5" customHeight="1">
      <c r="A13" s="192" t="s">
        <v>4</v>
      </c>
      <c r="B13" s="192"/>
      <c r="C13" s="192"/>
      <c r="D13" s="192" t="s">
        <v>5</v>
      </c>
      <c r="E13" s="192"/>
      <c r="F13" s="198" t="s">
        <v>32</v>
      </c>
      <c r="G13" s="198"/>
      <c r="H13" s="198"/>
      <c r="I13" s="198" t="s">
        <v>33</v>
      </c>
      <c r="J13" s="195"/>
      <c r="K13" s="195"/>
      <c r="L13" s="198" t="s">
        <v>34</v>
      </c>
      <c r="M13" s="195"/>
      <c r="N13" s="195"/>
      <c r="O13" s="198" t="s">
        <v>35</v>
      </c>
      <c r="P13" s="195"/>
      <c r="Q13" s="195"/>
      <c r="R13" s="194" t="s">
        <v>36</v>
      </c>
      <c r="S13" s="194"/>
      <c r="T13" s="194"/>
      <c r="U13" s="194" t="s">
        <v>37</v>
      </c>
      <c r="V13" s="194"/>
      <c r="W13" s="194"/>
      <c r="Y13" s="220" t="s">
        <v>101</v>
      </c>
      <c r="Z13" s="220"/>
      <c r="AA13" s="220"/>
      <c r="AB13" s="220"/>
      <c r="AC13" s="220"/>
      <c r="AD13" s="220"/>
      <c r="AE13" s="220"/>
      <c r="AF13" s="220"/>
      <c r="AG13" s="220"/>
      <c r="AH13" s="220"/>
      <c r="AI13" s="220"/>
    </row>
    <row r="14" spans="1:35" ht="16.5" customHeight="1">
      <c r="A14" s="192"/>
      <c r="B14" s="192"/>
      <c r="C14" s="192"/>
      <c r="D14" s="192"/>
      <c r="E14" s="192"/>
      <c r="F14" s="197" t="s">
        <v>14</v>
      </c>
      <c r="G14" s="197"/>
      <c r="H14" s="197"/>
      <c r="I14" s="197" t="s">
        <v>15</v>
      </c>
      <c r="J14" s="210"/>
      <c r="K14" s="210"/>
      <c r="L14" s="197" t="s">
        <v>16</v>
      </c>
      <c r="M14" s="210"/>
      <c r="N14" s="210"/>
      <c r="O14" s="197" t="s">
        <v>17</v>
      </c>
      <c r="P14" s="210"/>
      <c r="Q14" s="210"/>
      <c r="R14" s="197" t="s">
        <v>18</v>
      </c>
      <c r="S14" s="197"/>
      <c r="T14" s="197"/>
      <c r="U14" s="197" t="s">
        <v>19</v>
      </c>
      <c r="V14" s="197"/>
      <c r="W14" s="197"/>
      <c r="Y14" s="220"/>
      <c r="Z14" s="220"/>
      <c r="AA14" s="220"/>
      <c r="AB14" s="220"/>
      <c r="AC14" s="220"/>
      <c r="AD14" s="220"/>
      <c r="AE14" s="220"/>
      <c r="AF14" s="220"/>
      <c r="AG14" s="220"/>
      <c r="AH14" s="220"/>
      <c r="AI14" s="220"/>
    </row>
    <row r="15" spans="1:35" ht="16.5" customHeight="1">
      <c r="A15" s="212" t="s">
        <v>13</v>
      </c>
      <c r="B15" s="212"/>
      <c r="C15" s="212"/>
      <c r="D15" s="192" t="s">
        <v>10</v>
      </c>
      <c r="E15" s="192"/>
      <c r="F15" s="208" t="e">
        <f>②宿泊者名簿!$AJ$4</f>
        <v>#N/A</v>
      </c>
      <c r="G15" s="209"/>
      <c r="H15" s="3" t="s">
        <v>58</v>
      </c>
      <c r="I15" s="208" t="e">
        <f>②宿泊者名簿!$AJ$4</f>
        <v>#N/A</v>
      </c>
      <c r="J15" s="209"/>
      <c r="K15" s="3" t="s">
        <v>58</v>
      </c>
      <c r="L15" s="208" t="e">
        <f>②宿泊者名簿!$AJ$4</f>
        <v>#N/A</v>
      </c>
      <c r="M15" s="209"/>
      <c r="N15" s="3" t="s">
        <v>58</v>
      </c>
      <c r="O15" s="208" t="e">
        <f>②宿泊者名簿!$AJ$4</f>
        <v>#N/A</v>
      </c>
      <c r="P15" s="209"/>
      <c r="Q15" s="3" t="s">
        <v>58</v>
      </c>
      <c r="R15" s="208" t="e">
        <f>②宿泊者名簿!$AJ$4</f>
        <v>#N/A</v>
      </c>
      <c r="S15" s="209"/>
      <c r="T15" s="3" t="s">
        <v>58</v>
      </c>
      <c r="U15" s="208" t="e">
        <f>②宿泊者名簿!$AJ$4</f>
        <v>#N/A</v>
      </c>
      <c r="V15" s="209"/>
      <c r="W15" s="3" t="s">
        <v>58</v>
      </c>
      <c r="Y15" s="218" t="s">
        <v>23</v>
      </c>
      <c r="Z15" s="219"/>
      <c r="AA15" s="124" t="s">
        <v>53</v>
      </c>
      <c r="AB15" s="201"/>
      <c r="AC15" s="201"/>
      <c r="AD15" s="124" t="s">
        <v>54</v>
      </c>
      <c r="AE15" s="201"/>
      <c r="AF15" s="201"/>
      <c r="AG15" s="124" t="s">
        <v>55</v>
      </c>
      <c r="AH15" s="201"/>
      <c r="AI15" s="201"/>
    </row>
    <row r="16" spans="1:35" ht="16.5" customHeight="1">
      <c r="A16" s="212"/>
      <c r="B16" s="212"/>
      <c r="C16" s="212"/>
      <c r="D16" s="192" t="s">
        <v>11</v>
      </c>
      <c r="E16" s="192" t="s">
        <v>11</v>
      </c>
      <c r="F16" s="208" t="e">
        <f>②宿泊者名簿!$AK$4</f>
        <v>#N/A</v>
      </c>
      <c r="G16" s="209"/>
      <c r="H16" s="3" t="s">
        <v>58</v>
      </c>
      <c r="I16" s="208" t="e">
        <f>②宿泊者名簿!$AK$4</f>
        <v>#N/A</v>
      </c>
      <c r="J16" s="209"/>
      <c r="K16" s="3" t="s">
        <v>58</v>
      </c>
      <c r="L16" s="208" t="e">
        <f>②宿泊者名簿!$AK$4</f>
        <v>#N/A</v>
      </c>
      <c r="M16" s="209"/>
      <c r="N16" s="3" t="s">
        <v>58</v>
      </c>
      <c r="O16" s="208" t="e">
        <f>②宿泊者名簿!$AK$4</f>
        <v>#N/A</v>
      </c>
      <c r="P16" s="209"/>
      <c r="Q16" s="3" t="s">
        <v>58</v>
      </c>
      <c r="R16" s="208" t="e">
        <f>②宿泊者名簿!$AK$4</f>
        <v>#N/A</v>
      </c>
      <c r="S16" s="209"/>
      <c r="T16" s="3" t="s">
        <v>58</v>
      </c>
      <c r="U16" s="208" t="e">
        <f>②宿泊者名簿!$AK$4</f>
        <v>#N/A</v>
      </c>
      <c r="V16" s="209"/>
      <c r="W16" s="3" t="s">
        <v>58</v>
      </c>
      <c r="Y16" s="219"/>
      <c r="Z16" s="219"/>
      <c r="AA16" s="202"/>
      <c r="AB16" s="203"/>
      <c r="AC16" s="203"/>
      <c r="AD16" s="202"/>
      <c r="AE16" s="203"/>
      <c r="AF16" s="203"/>
      <c r="AG16" s="202"/>
      <c r="AH16" s="203"/>
      <c r="AI16" s="203"/>
    </row>
    <row r="17" spans="1:35" ht="16.5" customHeight="1">
      <c r="A17" s="212" t="s">
        <v>12</v>
      </c>
      <c r="B17" s="212"/>
      <c r="C17" s="212"/>
      <c r="D17" s="192" t="s">
        <v>10</v>
      </c>
      <c r="E17" s="192"/>
      <c r="F17" s="208" t="e">
        <f>②宿泊者名簿!$AL$4</f>
        <v>#N/A</v>
      </c>
      <c r="G17" s="209"/>
      <c r="H17" s="3" t="s">
        <v>58</v>
      </c>
      <c r="I17" s="208" t="e">
        <f>②宿泊者名簿!$AL$4</f>
        <v>#N/A</v>
      </c>
      <c r="J17" s="209"/>
      <c r="K17" s="3" t="s">
        <v>58</v>
      </c>
      <c r="L17" s="208" t="e">
        <f>②宿泊者名簿!$AL$4</f>
        <v>#N/A</v>
      </c>
      <c r="M17" s="209"/>
      <c r="N17" s="3" t="s">
        <v>58</v>
      </c>
      <c r="O17" s="208" t="e">
        <f>②宿泊者名簿!$AL$4</f>
        <v>#N/A</v>
      </c>
      <c r="P17" s="209"/>
      <c r="Q17" s="3" t="s">
        <v>58</v>
      </c>
      <c r="R17" s="208" t="e">
        <f>②宿泊者名簿!$AL$4</f>
        <v>#N/A</v>
      </c>
      <c r="S17" s="209"/>
      <c r="T17" s="3" t="s">
        <v>58</v>
      </c>
      <c r="U17" s="208" t="e">
        <f>②宿泊者名簿!$AL$4</f>
        <v>#N/A</v>
      </c>
      <c r="V17" s="209"/>
      <c r="W17" s="3" t="s">
        <v>58</v>
      </c>
      <c r="Y17" s="219"/>
      <c r="Z17" s="219"/>
      <c r="AA17" s="204"/>
      <c r="AB17" s="205"/>
      <c r="AC17" s="205"/>
      <c r="AD17" s="204"/>
      <c r="AE17" s="205"/>
      <c r="AF17" s="205"/>
      <c r="AG17" s="204"/>
      <c r="AH17" s="205"/>
      <c r="AI17" s="205"/>
    </row>
    <row r="18" spans="1:35" ht="16.5" customHeight="1">
      <c r="A18" s="212"/>
      <c r="B18" s="212"/>
      <c r="C18" s="212"/>
      <c r="D18" s="192" t="s">
        <v>11</v>
      </c>
      <c r="E18" s="192" t="s">
        <v>11</v>
      </c>
      <c r="F18" s="208" t="e">
        <f>②宿泊者名簿!$AM$4</f>
        <v>#N/A</v>
      </c>
      <c r="G18" s="209"/>
      <c r="H18" s="3" t="s">
        <v>58</v>
      </c>
      <c r="I18" s="208" t="e">
        <f>②宿泊者名簿!$AM$4</f>
        <v>#N/A</v>
      </c>
      <c r="J18" s="209"/>
      <c r="K18" s="3" t="s">
        <v>58</v>
      </c>
      <c r="L18" s="208" t="e">
        <f>②宿泊者名簿!$AM$4</f>
        <v>#N/A</v>
      </c>
      <c r="M18" s="209"/>
      <c r="N18" s="3" t="s">
        <v>58</v>
      </c>
      <c r="O18" s="208" t="e">
        <f>②宿泊者名簿!$AM$4</f>
        <v>#N/A</v>
      </c>
      <c r="P18" s="209"/>
      <c r="Q18" s="3" t="s">
        <v>58</v>
      </c>
      <c r="R18" s="208" t="e">
        <f>②宿泊者名簿!$AM$4</f>
        <v>#N/A</v>
      </c>
      <c r="S18" s="209"/>
      <c r="T18" s="3" t="s">
        <v>58</v>
      </c>
      <c r="U18" s="208" t="e">
        <f>②宿泊者名簿!$AM$4</f>
        <v>#N/A</v>
      </c>
      <c r="V18" s="209"/>
      <c r="W18" s="3" t="s">
        <v>58</v>
      </c>
      <c r="Y18" s="219"/>
      <c r="Z18" s="219"/>
      <c r="AA18" s="206"/>
      <c r="AB18" s="207"/>
      <c r="AC18" s="207"/>
      <c r="AD18" s="206"/>
      <c r="AE18" s="207"/>
      <c r="AF18" s="207"/>
      <c r="AG18" s="206"/>
      <c r="AH18" s="207"/>
      <c r="AI18" s="207"/>
    </row>
    <row r="19" spans="1:35" ht="16.5" customHeight="1">
      <c r="A19" s="192" t="s">
        <v>7</v>
      </c>
      <c r="B19" s="192"/>
      <c r="C19" s="192"/>
      <c r="D19" s="192"/>
      <c r="E19" s="192"/>
      <c r="F19" s="208">
        <f>②宿泊者名簿!$AN$4</f>
        <v>0</v>
      </c>
      <c r="G19" s="209"/>
      <c r="H19" s="3" t="s">
        <v>58</v>
      </c>
      <c r="I19" s="208">
        <f>②宿泊者名簿!$AN$4</f>
        <v>0</v>
      </c>
      <c r="J19" s="209"/>
      <c r="K19" s="3" t="s">
        <v>58</v>
      </c>
      <c r="L19" s="208">
        <f>②宿泊者名簿!$AN$4</f>
        <v>0</v>
      </c>
      <c r="M19" s="209"/>
      <c r="N19" s="3" t="s">
        <v>58</v>
      </c>
      <c r="O19" s="208">
        <f>②宿泊者名簿!$AN$4</f>
        <v>0</v>
      </c>
      <c r="P19" s="209"/>
      <c r="Q19" s="3" t="s">
        <v>58</v>
      </c>
      <c r="R19" s="208">
        <f>②宿泊者名簿!$AN$4</f>
        <v>0</v>
      </c>
      <c r="S19" s="209"/>
      <c r="T19" s="3" t="s">
        <v>58</v>
      </c>
      <c r="U19" s="208">
        <f>②宿泊者名簿!$AN$4</f>
        <v>0</v>
      </c>
      <c r="V19" s="209"/>
      <c r="W19" s="3" t="s">
        <v>58</v>
      </c>
      <c r="Y19" s="192" t="s">
        <v>24</v>
      </c>
      <c r="Z19" s="192"/>
      <c r="AA19" s="192"/>
      <c r="AB19" s="192"/>
      <c r="AC19" s="192"/>
      <c r="AD19" s="192"/>
      <c r="AE19" s="192"/>
      <c r="AF19" s="192"/>
      <c r="AG19" s="192"/>
      <c r="AH19" s="192"/>
      <c r="AI19" s="192"/>
    </row>
    <row r="20" spans="1:35" ht="16.5" customHeight="1">
      <c r="A20" s="192" t="s">
        <v>8</v>
      </c>
      <c r="B20" s="192"/>
      <c r="C20" s="192"/>
      <c r="D20" s="192"/>
      <c r="E20" s="192"/>
      <c r="F20" s="221" t="e">
        <f>SUM(F15:G19)</f>
        <v>#N/A</v>
      </c>
      <c r="G20" s="222"/>
      <c r="H20" s="3" t="s">
        <v>58</v>
      </c>
      <c r="I20" s="221" t="e">
        <f>SUM(I15:J19)</f>
        <v>#N/A</v>
      </c>
      <c r="J20" s="222"/>
      <c r="K20" s="3" t="s">
        <v>58</v>
      </c>
      <c r="L20" s="221" t="e">
        <f>SUM(L15:M19)</f>
        <v>#N/A</v>
      </c>
      <c r="M20" s="222"/>
      <c r="N20" s="3" t="s">
        <v>58</v>
      </c>
      <c r="O20" s="221" t="e">
        <f>SUM(O15:P19)</f>
        <v>#N/A</v>
      </c>
      <c r="P20" s="222"/>
      <c r="Q20" s="3" t="s">
        <v>58</v>
      </c>
      <c r="R20" s="221" t="e">
        <f>SUM(R15:S19)</f>
        <v>#N/A</v>
      </c>
      <c r="S20" s="222"/>
      <c r="T20" s="3" t="s">
        <v>58</v>
      </c>
      <c r="U20" s="221" t="e">
        <f>SUM(U15:V19)</f>
        <v>#N/A</v>
      </c>
      <c r="V20" s="222"/>
      <c r="W20" s="3" t="s">
        <v>58</v>
      </c>
      <c r="Y20" s="199" t="s">
        <v>26</v>
      </c>
      <c r="Z20" s="200"/>
      <c r="AA20" s="200"/>
      <c r="AB20" s="200"/>
      <c r="AC20" s="200"/>
      <c r="AD20" s="200"/>
      <c r="AE20" s="200"/>
      <c r="AF20" s="200"/>
      <c r="AG20" s="223"/>
      <c r="AH20" s="223"/>
      <c r="AI20" s="224"/>
    </row>
    <row r="21" spans="1:35" ht="16.5" customHeight="1">
      <c r="A21" s="194" t="s">
        <v>9</v>
      </c>
      <c r="B21" s="194"/>
      <c r="C21" s="194"/>
      <c r="D21" s="225"/>
      <c r="E21" s="225"/>
      <c r="F21" s="225"/>
      <c r="G21" s="225"/>
      <c r="H21" s="225"/>
      <c r="I21" s="225"/>
      <c r="J21" s="225"/>
      <c r="K21" s="225"/>
      <c r="L21" s="225"/>
      <c r="M21" s="225"/>
      <c r="N21" s="225"/>
      <c r="O21" s="225"/>
      <c r="P21" s="225"/>
      <c r="Q21" s="225"/>
      <c r="R21" s="225"/>
      <c r="S21" s="225"/>
      <c r="T21" s="225"/>
      <c r="U21" s="225"/>
      <c r="V21" s="225"/>
      <c r="W21" s="225"/>
      <c r="Y21" s="199" t="s">
        <v>27</v>
      </c>
      <c r="Z21" s="200"/>
      <c r="AA21" s="200"/>
      <c r="AB21" s="200"/>
      <c r="AC21" s="200"/>
      <c r="AD21" s="200"/>
      <c r="AE21" s="200"/>
      <c r="AF21" s="200"/>
      <c r="AG21" s="223"/>
      <c r="AH21" s="223"/>
      <c r="AI21" s="224"/>
    </row>
    <row r="22" spans="1:35" ht="16.5" customHeight="1">
      <c r="A22" s="148"/>
      <c r="B22" s="148"/>
      <c r="C22" s="148"/>
      <c r="D22" s="226"/>
      <c r="E22" s="226"/>
      <c r="F22" s="226"/>
      <c r="G22" s="226"/>
      <c r="H22" s="226"/>
      <c r="I22" s="226"/>
      <c r="J22" s="226"/>
      <c r="K22" s="226"/>
      <c r="L22" s="226"/>
      <c r="M22" s="226"/>
      <c r="N22" s="226"/>
      <c r="O22" s="226"/>
      <c r="P22" s="226"/>
      <c r="Q22" s="226"/>
      <c r="R22" s="226"/>
      <c r="S22" s="226"/>
      <c r="T22" s="226"/>
      <c r="U22" s="226"/>
      <c r="V22" s="226"/>
      <c r="W22" s="226"/>
      <c r="Y22" s="199" t="s">
        <v>99</v>
      </c>
      <c r="Z22" s="200"/>
      <c r="AA22" s="200"/>
      <c r="AB22" s="200"/>
      <c r="AC22" s="200"/>
      <c r="AD22" s="200"/>
      <c r="AE22" s="200"/>
      <c r="AF22" s="200"/>
      <c r="AG22" s="223"/>
      <c r="AH22" s="223"/>
      <c r="AI22" s="224"/>
    </row>
    <row r="23" spans="1:35" ht="16.5" customHeight="1">
      <c r="A23" s="148"/>
      <c r="B23" s="148"/>
      <c r="C23" s="148"/>
      <c r="D23" s="226"/>
      <c r="E23" s="226"/>
      <c r="F23" s="226"/>
      <c r="G23" s="226"/>
      <c r="H23" s="226"/>
      <c r="I23" s="226"/>
      <c r="J23" s="226"/>
      <c r="K23" s="226"/>
      <c r="L23" s="226"/>
      <c r="M23" s="226"/>
      <c r="N23" s="226"/>
      <c r="O23" s="226"/>
      <c r="P23" s="226"/>
      <c r="Q23" s="226"/>
      <c r="R23" s="226"/>
      <c r="S23" s="226"/>
      <c r="T23" s="226"/>
      <c r="U23" s="226"/>
      <c r="V23" s="226"/>
      <c r="W23" s="226"/>
      <c r="Y23" s="199" t="s">
        <v>100</v>
      </c>
      <c r="Z23" s="200"/>
      <c r="AA23" s="200"/>
      <c r="AB23" s="200"/>
      <c r="AC23" s="200"/>
      <c r="AD23" s="200"/>
      <c r="AE23" s="200"/>
      <c r="AF23" s="200"/>
      <c r="AG23" s="223"/>
      <c r="AH23" s="223"/>
      <c r="AI23" s="224"/>
    </row>
    <row r="24" spans="1:35" ht="16.5" customHeight="1">
      <c r="A24" s="148"/>
      <c r="B24" s="148"/>
      <c r="C24" s="148"/>
      <c r="D24" s="226"/>
      <c r="E24" s="226"/>
      <c r="F24" s="226"/>
      <c r="G24" s="226"/>
      <c r="H24" s="226"/>
      <c r="I24" s="226"/>
      <c r="J24" s="226"/>
      <c r="K24" s="226"/>
      <c r="L24" s="226"/>
      <c r="M24" s="226"/>
      <c r="N24" s="226"/>
      <c r="O24" s="226"/>
      <c r="P24" s="226"/>
      <c r="Q24" s="226"/>
      <c r="R24" s="226"/>
      <c r="S24" s="226"/>
      <c r="T24" s="226"/>
      <c r="U24" s="226"/>
      <c r="V24" s="226"/>
      <c r="W24" s="226"/>
      <c r="Y24" s="192" t="s">
        <v>25</v>
      </c>
      <c r="Z24" s="192"/>
      <c r="AA24" s="192"/>
      <c r="AB24" s="192"/>
      <c r="AC24" s="192"/>
      <c r="AD24" s="192"/>
      <c r="AE24" s="192"/>
      <c r="AF24" s="192"/>
      <c r="AG24" s="192"/>
      <c r="AH24" s="192"/>
      <c r="AI24" s="192"/>
    </row>
    <row r="25" spans="1:35" ht="16.5" customHeight="1">
      <c r="A25" s="197"/>
      <c r="B25" s="197"/>
      <c r="C25" s="197"/>
      <c r="D25" s="227"/>
      <c r="E25" s="227"/>
      <c r="F25" s="227"/>
      <c r="G25" s="227"/>
      <c r="H25" s="227"/>
      <c r="I25" s="227"/>
      <c r="J25" s="227"/>
      <c r="K25" s="227"/>
      <c r="L25" s="227"/>
      <c r="M25" s="227"/>
      <c r="N25" s="227"/>
      <c r="O25" s="227"/>
      <c r="P25" s="227"/>
      <c r="Q25" s="227"/>
      <c r="R25" s="227"/>
      <c r="S25" s="227"/>
      <c r="T25" s="227"/>
      <c r="U25" s="227"/>
      <c r="V25" s="227"/>
      <c r="W25" s="227"/>
      <c r="Y25" s="199" t="s">
        <v>28</v>
      </c>
      <c r="Z25" s="200"/>
      <c r="AA25" s="200"/>
      <c r="AB25" s="200"/>
      <c r="AC25" s="200"/>
      <c r="AD25" s="200"/>
      <c r="AE25" s="200"/>
      <c r="AF25" s="200"/>
      <c r="AG25" s="223"/>
      <c r="AH25" s="223"/>
      <c r="AI25" s="224"/>
    </row>
    <row r="26" spans="1:35" ht="16.5" customHeight="1">
      <c r="A26" s="4" t="s">
        <v>51</v>
      </c>
      <c r="Y26" s="199" t="s">
        <v>29</v>
      </c>
      <c r="Z26" s="200"/>
      <c r="AA26" s="200"/>
      <c r="AB26" s="200"/>
      <c r="AC26" s="200"/>
      <c r="AD26" s="200"/>
      <c r="AE26" s="200"/>
      <c r="AF26" s="200"/>
      <c r="AG26" s="223"/>
      <c r="AH26" s="223"/>
      <c r="AI26" s="224"/>
    </row>
    <row r="27" spans="1:35" ht="16.5" customHeight="1">
      <c r="A27" s="5" t="s">
        <v>52</v>
      </c>
      <c r="Y27" s="199" t="s">
        <v>30</v>
      </c>
      <c r="Z27" s="200"/>
      <c r="AA27" s="200"/>
      <c r="AB27" s="200"/>
      <c r="AC27" s="200"/>
      <c r="AD27" s="200"/>
      <c r="AE27" s="200"/>
      <c r="AF27" s="200"/>
      <c r="AG27" s="223"/>
      <c r="AH27" s="223"/>
      <c r="AI27" s="224"/>
    </row>
    <row r="28" spans="1:35" ht="7.5" customHeight="1"/>
    <row r="29" spans="1:35">
      <c r="A29" t="s">
        <v>31</v>
      </c>
      <c r="V29" s="56" t="s">
        <v>57</v>
      </c>
    </row>
    <row r="30" spans="1:35" ht="16.5" customHeight="1">
      <c r="A30" s="230" t="str">
        <f>I13&amp;I14</f>
        <v>12/15(水)</v>
      </c>
      <c r="B30" s="230"/>
      <c r="C30" s="230"/>
      <c r="D30" s="230"/>
      <c r="E30" s="230"/>
      <c r="F30" s="230"/>
      <c r="G30" s="230"/>
      <c r="H30" s="230" t="str">
        <f>L13&amp;L14</f>
        <v>12/16(木)</v>
      </c>
      <c r="I30" s="230"/>
      <c r="J30" s="230"/>
      <c r="K30" s="230"/>
      <c r="L30" s="230"/>
      <c r="M30" s="230"/>
      <c r="N30" s="230"/>
      <c r="O30" s="230" t="str">
        <f>O13&amp;O14</f>
        <v>12/17(金)</v>
      </c>
      <c r="P30" s="230"/>
      <c r="Q30" s="230"/>
      <c r="R30" s="230"/>
      <c r="S30" s="230"/>
      <c r="T30" s="230"/>
      <c r="U30" s="230"/>
      <c r="V30" s="230" t="str">
        <f>R13&amp;R14</f>
        <v>12/18(土)</v>
      </c>
      <c r="W30" s="230"/>
      <c r="X30" s="230"/>
      <c r="Y30" s="230"/>
      <c r="Z30" s="230"/>
      <c r="AA30" s="230"/>
      <c r="AB30" s="230"/>
      <c r="AC30" s="230" t="str">
        <f>U13&amp;U14</f>
        <v>12/19(日)</v>
      </c>
      <c r="AD30" s="230"/>
      <c r="AE30" s="230"/>
      <c r="AF30" s="230"/>
      <c r="AG30" s="230"/>
      <c r="AH30" s="230"/>
      <c r="AI30" s="230"/>
    </row>
    <row r="31" spans="1:35" ht="16.5" customHeight="1">
      <c r="A31" s="241"/>
      <c r="B31" s="242"/>
      <c r="C31" s="242"/>
      <c r="D31" s="242"/>
      <c r="E31" s="242"/>
      <c r="F31" s="242"/>
      <c r="G31" s="228" t="s">
        <v>58</v>
      </c>
      <c r="H31" s="241"/>
      <c r="I31" s="242"/>
      <c r="J31" s="242"/>
      <c r="K31" s="242"/>
      <c r="L31" s="242"/>
      <c r="M31" s="242"/>
      <c r="N31" s="228" t="s">
        <v>58</v>
      </c>
      <c r="O31" s="241"/>
      <c r="P31" s="242"/>
      <c r="Q31" s="242"/>
      <c r="R31" s="242"/>
      <c r="S31" s="242"/>
      <c r="T31" s="242"/>
      <c r="U31" s="228" t="s">
        <v>58</v>
      </c>
      <c r="V31" s="241"/>
      <c r="W31" s="242"/>
      <c r="X31" s="242"/>
      <c r="Y31" s="242"/>
      <c r="Z31" s="242"/>
      <c r="AA31" s="242"/>
      <c r="AB31" s="228" t="s">
        <v>58</v>
      </c>
      <c r="AC31" s="241"/>
      <c r="AD31" s="242"/>
      <c r="AE31" s="242"/>
      <c r="AF31" s="242"/>
      <c r="AG31" s="242"/>
      <c r="AH31" s="242"/>
      <c r="AI31" s="228" t="s">
        <v>58</v>
      </c>
    </row>
    <row r="32" spans="1:35" ht="16.5" customHeight="1">
      <c r="A32" s="243"/>
      <c r="B32" s="244"/>
      <c r="C32" s="244"/>
      <c r="D32" s="244"/>
      <c r="E32" s="244"/>
      <c r="F32" s="244"/>
      <c r="G32" s="229"/>
      <c r="H32" s="243"/>
      <c r="I32" s="244"/>
      <c r="J32" s="244"/>
      <c r="K32" s="244"/>
      <c r="L32" s="244"/>
      <c r="M32" s="244"/>
      <c r="N32" s="229"/>
      <c r="O32" s="243"/>
      <c r="P32" s="244"/>
      <c r="Q32" s="244"/>
      <c r="R32" s="244"/>
      <c r="S32" s="244"/>
      <c r="T32" s="244"/>
      <c r="U32" s="229"/>
      <c r="V32" s="243"/>
      <c r="W32" s="244"/>
      <c r="X32" s="244"/>
      <c r="Y32" s="244"/>
      <c r="Z32" s="244"/>
      <c r="AA32" s="244"/>
      <c r="AB32" s="229"/>
      <c r="AC32" s="243"/>
      <c r="AD32" s="244"/>
      <c r="AE32" s="244"/>
      <c r="AF32" s="244"/>
      <c r="AG32" s="244"/>
      <c r="AH32" s="244"/>
      <c r="AI32" s="229"/>
    </row>
    <row r="33" spans="1:35" ht="7.5" customHeight="1"/>
    <row r="34" spans="1:35">
      <c r="A34" t="s">
        <v>38</v>
      </c>
    </row>
    <row r="35" spans="1:35" ht="16.5" customHeight="1">
      <c r="A35" s="212" t="s">
        <v>46</v>
      </c>
      <c r="B35" s="212"/>
      <c r="C35" s="212"/>
      <c r="D35" s="212"/>
      <c r="E35" s="212"/>
      <c r="F35" s="233"/>
      <c r="G35" s="233"/>
      <c r="H35" s="193" t="s">
        <v>39</v>
      </c>
      <c r="I35" s="193"/>
      <c r="J35" s="193"/>
      <c r="K35" s="193"/>
      <c r="L35" s="193"/>
      <c r="M35" s="193"/>
      <c r="N35" s="193"/>
      <c r="O35" s="193"/>
      <c r="P35" s="193"/>
      <c r="Q35" s="193"/>
      <c r="S35" s="212" t="s">
        <v>45</v>
      </c>
      <c r="T35" s="212"/>
      <c r="U35" s="212"/>
      <c r="V35" s="212"/>
      <c r="W35" s="212"/>
      <c r="X35" s="233"/>
      <c r="Y35" s="233"/>
      <c r="Z35" s="193" t="s">
        <v>47</v>
      </c>
      <c r="AA35" s="193"/>
      <c r="AB35" s="193"/>
      <c r="AC35" s="193"/>
      <c r="AD35" s="193"/>
      <c r="AE35" s="193"/>
      <c r="AF35" s="193"/>
      <c r="AG35" s="193"/>
      <c r="AH35" s="193"/>
      <c r="AI35" s="193"/>
    </row>
    <row r="36" spans="1:35" ht="16.5" customHeight="1">
      <c r="A36" s="212"/>
      <c r="B36" s="212"/>
      <c r="C36" s="212"/>
      <c r="D36" s="212"/>
      <c r="E36" s="212"/>
      <c r="F36" s="233"/>
      <c r="G36" s="233"/>
      <c r="H36" s="193" t="s">
        <v>40</v>
      </c>
      <c r="I36" s="193"/>
      <c r="J36" s="193"/>
      <c r="K36" s="193"/>
      <c r="L36" s="193"/>
      <c r="M36" s="193"/>
      <c r="N36" s="193"/>
      <c r="O36" s="193"/>
      <c r="P36" s="193"/>
      <c r="Q36" s="193"/>
      <c r="S36" s="212"/>
      <c r="T36" s="212"/>
      <c r="U36" s="212"/>
      <c r="V36" s="212"/>
      <c r="W36" s="212"/>
      <c r="X36" s="233"/>
      <c r="Y36" s="233"/>
      <c r="Z36" s="237" t="s">
        <v>41</v>
      </c>
      <c r="AA36" s="238"/>
      <c r="AB36" s="238"/>
      <c r="AC36" s="238"/>
      <c r="AD36" s="240"/>
      <c r="AE36" s="240"/>
      <c r="AF36" s="7" t="s">
        <v>44</v>
      </c>
      <c r="AG36" s="238"/>
      <c r="AH36" s="238"/>
      <c r="AI36" s="239"/>
    </row>
    <row r="37" spans="1:35" ht="16.5" customHeight="1">
      <c r="A37" s="212"/>
      <c r="B37" s="212"/>
      <c r="C37" s="212"/>
      <c r="D37" s="212"/>
      <c r="E37" s="212"/>
      <c r="F37" s="233"/>
      <c r="G37" s="233"/>
      <c r="H37" s="237" t="s">
        <v>41</v>
      </c>
      <c r="I37" s="238"/>
      <c r="J37" s="238"/>
      <c r="K37" s="238"/>
      <c r="L37" s="240"/>
      <c r="M37" s="240"/>
      <c r="N37" s="7" t="s">
        <v>44</v>
      </c>
      <c r="O37" s="238"/>
      <c r="P37" s="238"/>
      <c r="Q37" s="239"/>
      <c r="S37" s="212"/>
      <c r="T37" s="212"/>
      <c r="U37" s="212"/>
      <c r="V37" s="212"/>
      <c r="W37" s="212"/>
      <c r="X37" s="233"/>
      <c r="Y37" s="233"/>
      <c r="Z37" s="237" t="s">
        <v>48</v>
      </c>
      <c r="AA37" s="238"/>
      <c r="AB37" s="238"/>
      <c r="AC37" s="238"/>
      <c r="AD37" s="240"/>
      <c r="AE37" s="240"/>
      <c r="AF37" s="7" t="s">
        <v>44</v>
      </c>
      <c r="AG37" s="238"/>
      <c r="AH37" s="238"/>
      <c r="AI37" s="239"/>
    </row>
    <row r="38" spans="1:35" ht="16.5" customHeight="1">
      <c r="A38" s="212"/>
      <c r="B38" s="212"/>
      <c r="C38" s="212"/>
      <c r="D38" s="212"/>
      <c r="E38" s="212"/>
      <c r="F38" s="233"/>
      <c r="G38" s="233"/>
      <c r="H38" s="237" t="s">
        <v>42</v>
      </c>
      <c r="I38" s="238"/>
      <c r="J38" s="238"/>
      <c r="K38" s="238"/>
      <c r="L38" s="240"/>
      <c r="M38" s="240"/>
      <c r="N38" s="7" t="s">
        <v>44</v>
      </c>
      <c r="O38" s="238"/>
      <c r="P38" s="238"/>
      <c r="Q38" s="239"/>
      <c r="S38" s="212"/>
      <c r="T38" s="212"/>
      <c r="U38" s="212"/>
      <c r="V38" s="212"/>
      <c r="W38" s="212"/>
      <c r="X38" s="233"/>
      <c r="Y38" s="233"/>
      <c r="Z38" s="237" t="s">
        <v>42</v>
      </c>
      <c r="AA38" s="238"/>
      <c r="AB38" s="238"/>
      <c r="AC38" s="238"/>
      <c r="AD38" s="240"/>
      <c r="AE38" s="240"/>
      <c r="AF38" s="7" t="s">
        <v>44</v>
      </c>
      <c r="AG38" s="238"/>
      <c r="AH38" s="238"/>
      <c r="AI38" s="239"/>
    </row>
    <row r="39" spans="1:35" ht="16.5" customHeight="1">
      <c r="A39" s="212"/>
      <c r="B39" s="212"/>
      <c r="C39" s="212"/>
      <c r="D39" s="212"/>
      <c r="E39" s="212"/>
      <c r="F39" s="233"/>
      <c r="G39" s="233"/>
      <c r="H39" s="237" t="s">
        <v>43</v>
      </c>
      <c r="I39" s="238"/>
      <c r="J39" s="238"/>
      <c r="K39" s="238"/>
      <c r="L39" s="240"/>
      <c r="M39" s="240"/>
      <c r="N39" s="7" t="s">
        <v>44</v>
      </c>
      <c r="O39" s="238"/>
      <c r="P39" s="238"/>
      <c r="Q39" s="239"/>
      <c r="S39" s="212"/>
      <c r="T39" s="212"/>
      <c r="U39" s="212"/>
      <c r="V39" s="212"/>
      <c r="W39" s="212"/>
      <c r="X39" s="233"/>
      <c r="Y39" s="233"/>
      <c r="Z39" s="237" t="s">
        <v>43</v>
      </c>
      <c r="AA39" s="238"/>
      <c r="AB39" s="238"/>
      <c r="AC39" s="238"/>
      <c r="AD39" s="240"/>
      <c r="AE39" s="240"/>
      <c r="AF39" s="7" t="s">
        <v>44</v>
      </c>
      <c r="AG39" s="238"/>
      <c r="AH39" s="238"/>
      <c r="AI39" s="239"/>
    </row>
    <row r="40" spans="1:35" ht="16.5" customHeight="1">
      <c r="A40" s="212"/>
      <c r="B40" s="212"/>
      <c r="C40" s="212"/>
      <c r="D40" s="212"/>
      <c r="E40" s="212"/>
      <c r="F40" s="233"/>
      <c r="G40" s="233"/>
      <c r="H40" s="237" t="s">
        <v>63</v>
      </c>
      <c r="I40" s="238"/>
      <c r="J40" s="238"/>
      <c r="K40" s="240"/>
      <c r="L40" s="240"/>
      <c r="M40" s="240"/>
      <c r="N40" s="240"/>
      <c r="O40" s="240"/>
      <c r="P40" s="240"/>
      <c r="Q40" s="9" t="s">
        <v>64</v>
      </c>
      <c r="S40" s="212"/>
      <c r="T40" s="212"/>
      <c r="U40" s="212"/>
      <c r="V40" s="212"/>
      <c r="W40" s="212"/>
      <c r="X40" s="233"/>
      <c r="Y40" s="233"/>
      <c r="Z40" s="237" t="s">
        <v>63</v>
      </c>
      <c r="AA40" s="238"/>
      <c r="AB40" s="238"/>
      <c r="AC40" s="240"/>
      <c r="AD40" s="240"/>
      <c r="AE40" s="240"/>
      <c r="AF40" s="240"/>
      <c r="AG40" s="240"/>
      <c r="AH40" s="240"/>
      <c r="AI40" s="9" t="s">
        <v>64</v>
      </c>
    </row>
    <row r="41" spans="1:35">
      <c r="A41" t="s">
        <v>49</v>
      </c>
    </row>
    <row r="42" spans="1:35" ht="7.5" customHeight="1"/>
    <row r="43" spans="1:35">
      <c r="A43" t="s">
        <v>50</v>
      </c>
    </row>
    <row r="44" spans="1:35" ht="16.5" customHeight="1">
      <c r="A44" s="192" t="s">
        <v>61</v>
      </c>
      <c r="B44" s="192"/>
      <c r="C44" s="192"/>
      <c r="D44" s="192"/>
      <c r="E44" s="192"/>
      <c r="F44" s="196"/>
      <c r="G44" s="196"/>
      <c r="H44" s="192" t="str">
        <f>F13&amp;F14</f>
        <v>12/14(火)</v>
      </c>
      <c r="I44" s="192"/>
      <c r="J44" s="193"/>
      <c r="K44" s="193"/>
      <c r="L44" s="193"/>
      <c r="N44" s="266" t="s">
        <v>62</v>
      </c>
      <c r="O44" s="267"/>
      <c r="P44" s="267"/>
      <c r="Q44" s="267"/>
      <c r="R44" s="264"/>
      <c r="S44" s="264"/>
      <c r="T44" s="264"/>
      <c r="U44" s="264"/>
      <c r="V44" s="264"/>
      <c r="W44" s="264"/>
      <c r="X44" s="264"/>
      <c r="Y44" s="264"/>
      <c r="Z44" s="264"/>
      <c r="AA44" s="264"/>
      <c r="AB44" s="264"/>
      <c r="AC44" s="264"/>
      <c r="AD44" s="264"/>
      <c r="AE44" s="264"/>
      <c r="AF44" s="264"/>
      <c r="AG44" s="264"/>
      <c r="AH44" s="264"/>
      <c r="AI44" s="265"/>
    </row>
    <row r="45" spans="1:35" ht="16.5" customHeight="1">
      <c r="A45" s="192"/>
      <c r="B45" s="192"/>
      <c r="C45" s="192"/>
      <c r="D45" s="192"/>
      <c r="E45" s="192"/>
      <c r="F45" s="196"/>
      <c r="G45" s="196"/>
      <c r="H45" s="192" t="str">
        <f>I13&amp;I14</f>
        <v>12/15(水)</v>
      </c>
      <c r="I45" s="192"/>
      <c r="J45" s="193"/>
      <c r="K45" s="193"/>
      <c r="L45" s="193"/>
      <c r="N45" s="245"/>
      <c r="O45" s="246"/>
      <c r="P45" s="246"/>
      <c r="Q45" s="246"/>
      <c r="R45" s="246"/>
      <c r="S45" s="246"/>
      <c r="T45" s="246"/>
      <c r="U45" s="246"/>
      <c r="V45" s="246"/>
      <c r="W45" s="246"/>
      <c r="X45" s="246"/>
      <c r="Y45" s="246"/>
      <c r="Z45" s="246"/>
      <c r="AA45" s="246"/>
      <c r="AB45" s="246"/>
      <c r="AC45" s="246"/>
      <c r="AD45" s="246"/>
      <c r="AE45" s="246"/>
      <c r="AF45" s="246"/>
      <c r="AG45" s="246"/>
      <c r="AH45" s="246"/>
      <c r="AI45" s="247"/>
    </row>
    <row r="46" spans="1:35" ht="16.5" customHeight="1">
      <c r="A46" s="192"/>
      <c r="B46" s="192"/>
      <c r="C46" s="192"/>
      <c r="D46" s="192"/>
      <c r="E46" s="192"/>
      <c r="F46" s="196"/>
      <c r="G46" s="196"/>
      <c r="H46" s="192" t="str">
        <f>L13&amp;L14</f>
        <v>12/16(木)</v>
      </c>
      <c r="I46" s="192"/>
      <c r="J46" s="193"/>
      <c r="K46" s="193"/>
      <c r="L46" s="193"/>
      <c r="N46" s="248"/>
      <c r="O46" s="249"/>
      <c r="P46" s="249"/>
      <c r="Q46" s="249"/>
      <c r="R46" s="249"/>
      <c r="S46" s="249"/>
      <c r="T46" s="249"/>
      <c r="U46" s="249"/>
      <c r="V46" s="249"/>
      <c r="W46" s="249"/>
      <c r="X46" s="249"/>
      <c r="Y46" s="249"/>
      <c r="Z46" s="249"/>
      <c r="AA46" s="249"/>
      <c r="AB46" s="249"/>
      <c r="AC46" s="249"/>
      <c r="AD46" s="249"/>
      <c r="AE46" s="249"/>
      <c r="AF46" s="249"/>
      <c r="AG46" s="249"/>
      <c r="AH46" s="249"/>
      <c r="AI46" s="250"/>
    </row>
    <row r="47" spans="1:35" ht="16.5" customHeight="1">
      <c r="A47" s="192"/>
      <c r="B47" s="192"/>
      <c r="C47" s="192"/>
      <c r="D47" s="192"/>
      <c r="E47" s="192"/>
      <c r="F47" s="196"/>
      <c r="G47" s="196"/>
      <c r="H47" s="192" t="str">
        <f>O13&amp;O14</f>
        <v>12/17(金)</v>
      </c>
      <c r="I47" s="192"/>
      <c r="J47" s="193"/>
      <c r="K47" s="193"/>
      <c r="L47" s="193"/>
      <c r="N47" s="245"/>
      <c r="O47" s="246"/>
      <c r="P47" s="246"/>
      <c r="Q47" s="246"/>
      <c r="R47" s="246"/>
      <c r="S47" s="246"/>
      <c r="T47" s="246"/>
      <c r="U47" s="246"/>
      <c r="V47" s="246"/>
      <c r="W47" s="246"/>
      <c r="X47" s="246"/>
      <c r="Y47" s="246"/>
      <c r="Z47" s="246"/>
      <c r="AA47" s="246"/>
      <c r="AB47" s="246"/>
      <c r="AC47" s="246"/>
      <c r="AD47" s="246"/>
      <c r="AE47" s="246"/>
      <c r="AF47" s="246"/>
      <c r="AG47" s="246"/>
      <c r="AH47" s="246"/>
      <c r="AI47" s="247"/>
    </row>
    <row r="48" spans="1:35" ht="16.5" customHeight="1">
      <c r="A48" s="192"/>
      <c r="B48" s="192"/>
      <c r="C48" s="192"/>
      <c r="D48" s="192"/>
      <c r="E48" s="192"/>
      <c r="F48" s="196"/>
      <c r="G48" s="196"/>
      <c r="H48" s="192" t="str">
        <f>R13&amp;R14</f>
        <v>12/18(土)</v>
      </c>
      <c r="I48" s="192"/>
      <c r="J48" s="193"/>
      <c r="K48" s="193"/>
      <c r="L48" s="193"/>
      <c r="N48" s="248"/>
      <c r="O48" s="249"/>
      <c r="P48" s="249"/>
      <c r="Q48" s="249"/>
      <c r="R48" s="249"/>
      <c r="S48" s="249"/>
      <c r="T48" s="249"/>
      <c r="U48" s="249"/>
      <c r="V48" s="249"/>
      <c r="W48" s="249"/>
      <c r="X48" s="249"/>
      <c r="Y48" s="249"/>
      <c r="Z48" s="249"/>
      <c r="AA48" s="249"/>
      <c r="AB48" s="249"/>
      <c r="AC48" s="249"/>
      <c r="AD48" s="249"/>
      <c r="AE48" s="249"/>
      <c r="AF48" s="249"/>
      <c r="AG48" s="249"/>
      <c r="AH48" s="249"/>
      <c r="AI48" s="250"/>
    </row>
    <row r="49" spans="1:35" ht="16.5" customHeight="1" thickBot="1">
      <c r="A49" s="194"/>
      <c r="B49" s="194"/>
      <c r="C49" s="194"/>
      <c r="D49" s="194"/>
      <c r="E49" s="194"/>
      <c r="F49" s="263"/>
      <c r="G49" s="263"/>
      <c r="H49" s="194" t="str">
        <f>U13&amp;U14</f>
        <v>12/19(日)</v>
      </c>
      <c r="I49" s="194"/>
      <c r="J49" s="195"/>
      <c r="K49" s="195"/>
      <c r="L49" s="195"/>
      <c r="N49" s="245"/>
      <c r="O49" s="246"/>
      <c r="P49" s="246"/>
      <c r="Q49" s="246"/>
      <c r="R49" s="246"/>
      <c r="S49" s="246"/>
      <c r="T49" s="246"/>
      <c r="U49" s="246"/>
      <c r="V49" s="246"/>
      <c r="W49" s="246"/>
      <c r="X49" s="246"/>
      <c r="Y49" s="246"/>
      <c r="Z49" s="246"/>
      <c r="AA49" s="246"/>
      <c r="AB49" s="246"/>
      <c r="AC49" s="246"/>
      <c r="AD49" s="246"/>
      <c r="AE49" s="246"/>
      <c r="AF49" s="246"/>
      <c r="AG49" s="246"/>
      <c r="AH49" s="246"/>
      <c r="AI49" s="247"/>
    </row>
    <row r="50" spans="1:35" ht="16.5" customHeight="1" thickTop="1">
      <c r="A50" s="251" t="s">
        <v>97</v>
      </c>
      <c r="B50" s="252"/>
      <c r="C50" s="252"/>
      <c r="D50" s="252"/>
      <c r="E50" s="252"/>
      <c r="F50" s="252"/>
      <c r="G50" s="252"/>
      <c r="H50" s="252"/>
      <c r="I50" s="252"/>
      <c r="J50" s="252"/>
      <c r="K50" s="252"/>
      <c r="L50" s="253"/>
      <c r="N50" s="248"/>
      <c r="O50" s="249"/>
      <c r="P50" s="249"/>
      <c r="Q50" s="249"/>
      <c r="R50" s="249"/>
      <c r="S50" s="249"/>
      <c r="T50" s="249"/>
      <c r="U50" s="249"/>
      <c r="V50" s="249"/>
      <c r="W50" s="249"/>
      <c r="X50" s="249"/>
      <c r="Y50" s="249"/>
      <c r="Z50" s="249"/>
      <c r="AA50" s="249"/>
      <c r="AB50" s="249"/>
      <c r="AC50" s="249"/>
      <c r="AD50" s="249"/>
      <c r="AE50" s="249"/>
      <c r="AF50" s="249"/>
      <c r="AG50" s="249"/>
      <c r="AH50" s="249"/>
      <c r="AI50" s="250"/>
    </row>
    <row r="51" spans="1:35" ht="16.5" customHeight="1">
      <c r="A51" s="254"/>
      <c r="B51" s="255"/>
      <c r="C51" s="255"/>
      <c r="D51" s="255"/>
      <c r="E51" s="255"/>
      <c r="F51" s="255"/>
      <c r="G51" s="255"/>
      <c r="H51" s="255"/>
      <c r="I51" s="255"/>
      <c r="J51" s="255"/>
      <c r="K51" s="255"/>
      <c r="L51" s="256"/>
      <c r="N51" s="245"/>
      <c r="O51" s="246"/>
      <c r="P51" s="246"/>
      <c r="Q51" s="246"/>
      <c r="R51" s="246"/>
      <c r="S51" s="246"/>
      <c r="T51" s="246"/>
      <c r="U51" s="246"/>
      <c r="V51" s="246"/>
      <c r="W51" s="246"/>
      <c r="X51" s="246"/>
      <c r="Y51" s="246"/>
      <c r="Z51" s="246"/>
      <c r="AA51" s="246"/>
      <c r="AB51" s="246"/>
      <c r="AC51" s="246"/>
      <c r="AD51" s="246"/>
      <c r="AE51" s="246"/>
      <c r="AF51" s="246"/>
      <c r="AG51" s="246"/>
      <c r="AH51" s="246"/>
      <c r="AI51" s="247"/>
    </row>
    <row r="52" spans="1:35" ht="16.5" customHeight="1">
      <c r="A52" s="254"/>
      <c r="B52" s="255"/>
      <c r="C52" s="255"/>
      <c r="D52" s="255"/>
      <c r="E52" s="255"/>
      <c r="F52" s="255"/>
      <c r="G52" s="255"/>
      <c r="H52" s="255"/>
      <c r="I52" s="255"/>
      <c r="J52" s="255"/>
      <c r="K52" s="255"/>
      <c r="L52" s="256"/>
      <c r="N52" s="248"/>
      <c r="O52" s="249"/>
      <c r="P52" s="249"/>
      <c r="Q52" s="249"/>
      <c r="R52" s="249"/>
      <c r="S52" s="249"/>
      <c r="T52" s="249"/>
      <c r="U52" s="249"/>
      <c r="V52" s="249"/>
      <c r="W52" s="249"/>
      <c r="X52" s="249"/>
      <c r="Y52" s="249"/>
      <c r="Z52" s="249"/>
      <c r="AA52" s="249"/>
      <c r="AB52" s="249"/>
      <c r="AC52" s="249"/>
      <c r="AD52" s="249"/>
      <c r="AE52" s="249"/>
      <c r="AF52" s="249"/>
      <c r="AG52" s="249"/>
      <c r="AH52" s="249"/>
      <c r="AI52" s="250"/>
    </row>
    <row r="53" spans="1:35" ht="16.5" customHeight="1" thickBot="1">
      <c r="A53" s="257"/>
      <c r="B53" s="258"/>
      <c r="C53" s="258"/>
      <c r="D53" s="258"/>
      <c r="E53" s="258"/>
      <c r="F53" s="258"/>
      <c r="G53" s="258"/>
      <c r="H53" s="258"/>
      <c r="I53" s="258"/>
      <c r="J53" s="258"/>
      <c r="K53" s="258"/>
      <c r="L53" s="259"/>
      <c r="N53" s="260"/>
      <c r="O53" s="261"/>
      <c r="P53" s="261"/>
      <c r="Q53" s="261"/>
      <c r="R53" s="261"/>
      <c r="S53" s="261"/>
      <c r="T53" s="261"/>
      <c r="U53" s="261"/>
      <c r="V53" s="261"/>
      <c r="W53" s="261"/>
      <c r="X53" s="261"/>
      <c r="Y53" s="261"/>
      <c r="Z53" s="261"/>
      <c r="AA53" s="261"/>
      <c r="AB53" s="261"/>
      <c r="AC53" s="261"/>
      <c r="AD53" s="261"/>
      <c r="AE53" s="261"/>
      <c r="AF53" s="261"/>
      <c r="AG53" s="261"/>
      <c r="AH53" s="261"/>
      <c r="AI53" s="262"/>
    </row>
    <row r="54" spans="1:35" ht="7.5" customHeight="1" thickTop="1">
      <c r="N54" s="2"/>
      <c r="O54" s="2"/>
      <c r="P54" s="2"/>
      <c r="Q54" s="2"/>
      <c r="R54" s="2"/>
      <c r="S54" s="2"/>
      <c r="T54" s="2"/>
      <c r="U54" s="2"/>
      <c r="V54" s="2"/>
      <c r="W54" s="2"/>
      <c r="X54" s="2"/>
      <c r="Y54" s="2"/>
      <c r="Z54" s="2"/>
      <c r="AA54" s="2"/>
      <c r="AB54" s="2"/>
      <c r="AC54" s="2"/>
      <c r="AD54" s="2"/>
      <c r="AE54" s="2"/>
      <c r="AF54" s="2"/>
      <c r="AG54" s="2"/>
      <c r="AH54" s="2"/>
      <c r="AI54" s="2"/>
    </row>
    <row r="55" spans="1:35" ht="16.5" customHeight="1">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5" ht="16.5" customHeight="1"/>
    <row r="57" spans="1:35" ht="15" customHeight="1"/>
    <row r="58" spans="1:35" ht="15" customHeight="1"/>
    <row r="59" spans="1:35" ht="15" customHeight="1"/>
    <row r="60" spans="1:35" ht="15" customHeight="1"/>
    <row r="61" spans="1:35" ht="15" customHeight="1"/>
    <row r="62" spans="1:35" ht="15" customHeight="1"/>
    <row r="63" spans="1:35" ht="15" customHeight="1"/>
    <row r="64" spans="1:35" ht="15" customHeight="1"/>
    <row r="65" ht="15" customHeight="1"/>
    <row r="66" ht="15" customHeight="1"/>
    <row r="67" ht="15" customHeight="1"/>
  </sheetData>
  <sheetProtection sheet="1" scenarios="1" formatCells="0" formatColumns="0" formatRows="0"/>
  <mergeCells count="182">
    <mergeCell ref="AC30:AI30"/>
    <mergeCell ref="R20:S20"/>
    <mergeCell ref="O37:Q37"/>
    <mergeCell ref="O38:Q38"/>
    <mergeCell ref="O39:Q39"/>
    <mergeCell ref="AG39:AI39"/>
    <mergeCell ref="Z40:AB40"/>
    <mergeCell ref="Z38:AC38"/>
    <mergeCell ref="AD39:AE39"/>
    <mergeCell ref="AD38:AE38"/>
    <mergeCell ref="AD37:AE37"/>
    <mergeCell ref="Z37:AC37"/>
    <mergeCell ref="AG37:AI37"/>
    <mergeCell ref="X38:Y38"/>
    <mergeCell ref="X39:Y39"/>
    <mergeCell ref="S35:W40"/>
    <mergeCell ref="AG38:AI38"/>
    <mergeCell ref="Z39:AC39"/>
    <mergeCell ref="X35:Y35"/>
    <mergeCell ref="X36:Y36"/>
    <mergeCell ref="X37:Y37"/>
    <mergeCell ref="AI31:AI32"/>
    <mergeCell ref="O31:T32"/>
    <mergeCell ref="AC31:AH32"/>
    <mergeCell ref="N45:AI46"/>
    <mergeCell ref="N47:AI48"/>
    <mergeCell ref="A50:L53"/>
    <mergeCell ref="K40:P40"/>
    <mergeCell ref="AC40:AH40"/>
    <mergeCell ref="N53:AI53"/>
    <mergeCell ref="F45:G45"/>
    <mergeCell ref="F46:G46"/>
    <mergeCell ref="F47:G47"/>
    <mergeCell ref="F48:G48"/>
    <mergeCell ref="F49:G49"/>
    <mergeCell ref="R44:AI44"/>
    <mergeCell ref="N44:Q44"/>
    <mergeCell ref="N49:AI50"/>
    <mergeCell ref="N51:AI52"/>
    <mergeCell ref="A44:E49"/>
    <mergeCell ref="H44:L44"/>
    <mergeCell ref="H45:L45"/>
    <mergeCell ref="H46:L46"/>
    <mergeCell ref="H47:L47"/>
    <mergeCell ref="H40:J40"/>
    <mergeCell ref="X40:Y40"/>
    <mergeCell ref="A35:E40"/>
    <mergeCell ref="F40:G40"/>
    <mergeCell ref="F39:G39"/>
    <mergeCell ref="F38:G38"/>
    <mergeCell ref="F37:G37"/>
    <mergeCell ref="F36:G36"/>
    <mergeCell ref="F35:G35"/>
    <mergeCell ref="L39:M39"/>
    <mergeCell ref="L38:M38"/>
    <mergeCell ref="L37:M37"/>
    <mergeCell ref="H37:K37"/>
    <mergeCell ref="H38:K38"/>
    <mergeCell ref="H39:K39"/>
    <mergeCell ref="N31:N32"/>
    <mergeCell ref="U31:U32"/>
    <mergeCell ref="Z35:AI35"/>
    <mergeCell ref="Z36:AC36"/>
    <mergeCell ref="AG36:AI36"/>
    <mergeCell ref="AD36:AE36"/>
    <mergeCell ref="H35:Q35"/>
    <mergeCell ref="H36:Q36"/>
    <mergeCell ref="A31:F32"/>
    <mergeCell ref="H31:M32"/>
    <mergeCell ref="V31:AA32"/>
    <mergeCell ref="AB31:AB32"/>
    <mergeCell ref="X9:AI9"/>
    <mergeCell ref="X10:AI10"/>
    <mergeCell ref="A8:E8"/>
    <mergeCell ref="A9:E10"/>
    <mergeCell ref="F8:R8"/>
    <mergeCell ref="F9:R10"/>
    <mergeCell ref="U17:V17"/>
    <mergeCell ref="U18:V18"/>
    <mergeCell ref="U19:V19"/>
    <mergeCell ref="R19:S19"/>
    <mergeCell ref="L15:M15"/>
    <mergeCell ref="L16:M16"/>
    <mergeCell ref="O15:P15"/>
    <mergeCell ref="O16:P16"/>
    <mergeCell ref="D18:E18"/>
    <mergeCell ref="F17:G17"/>
    <mergeCell ref="D17:E17"/>
    <mergeCell ref="D15:E15"/>
    <mergeCell ref="I15:J15"/>
    <mergeCell ref="I16:J16"/>
    <mergeCell ref="S9:W9"/>
    <mergeCell ref="S10:W10"/>
    <mergeCell ref="X8:AI8"/>
    <mergeCell ref="R17:S17"/>
    <mergeCell ref="A21:C25"/>
    <mergeCell ref="D21:W25"/>
    <mergeCell ref="R15:S15"/>
    <mergeCell ref="R16:S16"/>
    <mergeCell ref="F20:G20"/>
    <mergeCell ref="F19:G19"/>
    <mergeCell ref="F18:G18"/>
    <mergeCell ref="G31:G32"/>
    <mergeCell ref="O19:P19"/>
    <mergeCell ref="O20:P20"/>
    <mergeCell ref="A30:G30"/>
    <mergeCell ref="H30:N30"/>
    <mergeCell ref="O30:U30"/>
    <mergeCell ref="V30:AB30"/>
    <mergeCell ref="A17:C18"/>
    <mergeCell ref="A20:E20"/>
    <mergeCell ref="A19:E19"/>
    <mergeCell ref="I17:J17"/>
    <mergeCell ref="I18:J18"/>
    <mergeCell ref="I19:J19"/>
    <mergeCell ref="I20:J20"/>
    <mergeCell ref="L17:M17"/>
    <mergeCell ref="L18:M18"/>
    <mergeCell ref="L19:M19"/>
    <mergeCell ref="L20:M20"/>
    <mergeCell ref="O17:P17"/>
    <mergeCell ref="O18:P18"/>
    <mergeCell ref="Y27:AF27"/>
    <mergeCell ref="Y26:AF26"/>
    <mergeCell ref="Y25:AF25"/>
    <mergeCell ref="AG20:AI20"/>
    <mergeCell ref="AG21:AI21"/>
    <mergeCell ref="AG22:AI22"/>
    <mergeCell ref="AG23:AI23"/>
    <mergeCell ref="AG25:AI25"/>
    <mergeCell ref="AG26:AI26"/>
    <mergeCell ref="AG27:AI27"/>
    <mergeCell ref="R18:S18"/>
    <mergeCell ref="U20:V20"/>
    <mergeCell ref="AD4:AI5"/>
    <mergeCell ref="AA4:AC5"/>
    <mergeCell ref="D16:E16"/>
    <mergeCell ref="A5:E5"/>
    <mergeCell ref="A4:E4"/>
    <mergeCell ref="U4:Z5"/>
    <mergeCell ref="F4:T4"/>
    <mergeCell ref="F5:T5"/>
    <mergeCell ref="A13:C14"/>
    <mergeCell ref="A15:C16"/>
    <mergeCell ref="K6:AI7"/>
    <mergeCell ref="S8:W8"/>
    <mergeCell ref="U13:W13"/>
    <mergeCell ref="U14:W14"/>
    <mergeCell ref="Y15:Z18"/>
    <mergeCell ref="AA15:AC16"/>
    <mergeCell ref="AA17:AC18"/>
    <mergeCell ref="AD15:AF16"/>
    <mergeCell ref="AD17:AF18"/>
    <mergeCell ref="Y13:AI14"/>
    <mergeCell ref="U15:V15"/>
    <mergeCell ref="F16:G16"/>
    <mergeCell ref="F15:G15"/>
    <mergeCell ref="D13:E14"/>
    <mergeCell ref="A2:AI2"/>
    <mergeCell ref="A6:E7"/>
    <mergeCell ref="H48:L48"/>
    <mergeCell ref="H49:L49"/>
    <mergeCell ref="F44:G44"/>
    <mergeCell ref="F14:H14"/>
    <mergeCell ref="F13:H13"/>
    <mergeCell ref="Y23:AF23"/>
    <mergeCell ref="Y22:AF22"/>
    <mergeCell ref="Y21:AF21"/>
    <mergeCell ref="Y20:AF20"/>
    <mergeCell ref="Y24:AI24"/>
    <mergeCell ref="AG15:AI16"/>
    <mergeCell ref="AG17:AI18"/>
    <mergeCell ref="Y19:AI19"/>
    <mergeCell ref="U16:V16"/>
    <mergeCell ref="L13:N13"/>
    <mergeCell ref="L14:N14"/>
    <mergeCell ref="O13:Q13"/>
    <mergeCell ref="O14:Q14"/>
    <mergeCell ref="R13:T13"/>
    <mergeCell ref="R14:T14"/>
    <mergeCell ref="I13:K13"/>
    <mergeCell ref="I14:K14"/>
  </mergeCells>
  <phoneticPr fontId="1"/>
  <conditionalFormatting sqref="F20:G20 I20:J20 L20:M20 O20:P20 R20:S20 U20:V20 G7:J7 K6">
    <cfRule type="cellIs" dxfId="117" priority="13" operator="equal">
      <formula>0</formula>
    </cfRule>
  </conditionalFormatting>
  <conditionalFormatting sqref="X8:AI10">
    <cfRule type="cellIs" dxfId="116" priority="12" operator="equal">
      <formula>0</formula>
    </cfRule>
  </conditionalFormatting>
  <conditionalFormatting sqref="F15:G19">
    <cfRule type="cellIs" dxfId="115" priority="11" operator="equal">
      <formula>0</formula>
    </cfRule>
  </conditionalFormatting>
  <conditionalFormatting sqref="I15:J19">
    <cfRule type="cellIs" dxfId="114" priority="10" operator="equal">
      <formula>0</formula>
    </cfRule>
  </conditionalFormatting>
  <conditionalFormatting sqref="L15:M19">
    <cfRule type="cellIs" dxfId="113" priority="9" operator="equal">
      <formula>0</formula>
    </cfRule>
  </conditionalFormatting>
  <conditionalFormatting sqref="O15:P19">
    <cfRule type="cellIs" dxfId="112" priority="8" operator="equal">
      <formula>0</formula>
    </cfRule>
  </conditionalFormatting>
  <conditionalFormatting sqref="R15:S19">
    <cfRule type="cellIs" dxfId="111" priority="7" operator="equal">
      <formula>0</formula>
    </cfRule>
  </conditionalFormatting>
  <conditionalFormatting sqref="U15:V19">
    <cfRule type="cellIs" dxfId="110" priority="6" operator="equal">
      <formula>0</formula>
    </cfRule>
  </conditionalFormatting>
  <conditionalFormatting sqref="F15:G20 I15:J20 L15:M20 O15:P20 R15:S20 U15:V20 F4:Z5 G6 AD4:AI5">
    <cfRule type="containsErrors" dxfId="109" priority="14">
      <formula>ISERROR(F4)</formula>
    </cfRule>
  </conditionalFormatting>
  <conditionalFormatting sqref="G6 F4:Z5 AD4:AI5">
    <cfRule type="cellIs" dxfId="108" priority="4" operator="equal">
      <formula>0</formula>
    </cfRule>
  </conditionalFormatting>
  <conditionalFormatting sqref="F8:R8">
    <cfRule type="containsBlanks" dxfId="107" priority="2">
      <formula>LEN(TRIM(F8))=0</formula>
    </cfRule>
    <cfRule type="cellIs" dxfId="106" priority="3" operator="equal">
      <formula>0</formula>
    </cfRule>
  </conditionalFormatting>
  <conditionalFormatting sqref="F9:R10">
    <cfRule type="cellIs" dxfId="105" priority="1" operator="equal">
      <formula>0</formula>
    </cfRule>
  </conditionalFormatting>
  <dataValidations count="9">
    <dataValidation type="list" allowBlank="1" showInputMessage="1" showErrorMessage="1" promptTitle="希望食事条件" prompt="3つの内どれか1つ選択" sqref="AG25:AG27" xr:uid="{1CA5D4A6-0689-4F76-B4E0-65EDD2879684}">
      <formula1>"○"</formula1>
    </dataValidation>
    <dataValidation type="list" allowBlank="1" showInputMessage="1" showErrorMessage="1" promptTitle="希望宿泊代金" prompt="4領域の内どれか1つ選択" sqref="AG20:AG23" xr:uid="{BBF4160D-30D4-4043-985E-2D58EA61A92B}">
      <formula1>"○"</formula1>
    </dataValidation>
    <dataValidation type="list" allowBlank="1" showInputMessage="1" showErrorMessage="1" promptTitle="来県交通手段" prompt="該当に○印を選択" sqref="F35:G40" xr:uid="{D2192353-A42E-4F7D-BB15-B001433F6073}">
      <formula1>"○"</formula1>
    </dataValidation>
    <dataValidation type="list" allowBlank="1" showInputMessage="1" showErrorMessage="1" promptTitle="来県後の交通手段" prompt="該当に○印を選択" sqref="X35:Y40" xr:uid="{A97F4118-6665-4A3E-9214-0FCAC4A3E31D}">
      <formula1>"○"</formula1>
    </dataValidation>
    <dataValidation type="list" allowBlank="1" showInputMessage="1" showErrorMessage="1" promptTitle="申込日" prompt="利用する日に○印" sqref="F44:G49" xr:uid="{567870E4-8F1E-4D94-AF78-E402122F8FBA}">
      <formula1>"○"</formula1>
    </dataValidation>
    <dataValidation type="list" allowBlank="1" showInputMessage="1" showErrorMessage="1" promptTitle="バス・タクシー利用" sqref="A44:E49" xr:uid="{F8B6FB0C-3ABF-4F80-8964-F2F8996EF161}">
      <formula1>"利用する,利用しない"</formula1>
    </dataValidation>
    <dataValidation allowBlank="1" showInputMessage="1" showErrorMessage="1" promptTitle="宿泊者内訳" prompt="名簿をもとに算出しています。_x000a_宿泊しない日はそのまま消去し、人数が少なくなる日は修正してください" sqref="F15:G19 I15:J19 L15:M19 O15:P19 R15:S19 U15:V19" xr:uid="{2E3AE630-258F-48FD-8582-5CEFCDE9786E}"/>
    <dataValidation type="whole" imeMode="disabled" allowBlank="1" showInputMessage="1" showErrorMessage="1" sqref="A31:F32 H31:M32 O31:T32 AC31:AH32 V31:AA32" xr:uid="{3129F7D1-7EE2-4B58-B735-AB985603B276}">
      <formula1>1</formula1>
      <formula2>30</formula2>
    </dataValidation>
    <dataValidation type="list" allowBlank="1" showInputMessage="1" showErrorMessage="1" sqref="AA17:AI18" xr:uid="{F0A5145E-A86F-43A4-8F28-E23472E67094}">
      <formula1>"A,B,C,D"</formula1>
    </dataValidation>
  </dataValidations>
  <hyperlinks>
    <hyperlink ref="I1" r:id="rId1" xr:uid="{483301A5-FCB5-45D7-A4DD-E4837B606B00}"/>
  </hyperlinks>
  <printOptions horizontalCentered="1" verticalCentered="1"/>
  <pageMargins left="0.70866141732283472" right="0.70866141732283472" top="0.74803149606299213" bottom="0.74803149606299213" header="0.31496062992125984" footer="0.31496062992125984"/>
  <pageSetup paperSize="9" scale="88"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promptTitle="申込責任者名フリガナ" prompt="監督か引率責任者のどちらかをリストから選択してください" xr:uid="{7B228C94-931C-46AA-BC6F-D8C8796CC25F}">
          <x14:formula1>
            <xm:f>①申込基礎データ!$C$11:$C$12</xm:f>
          </x14:formula1>
          <xm:sqref>F8:R8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22A8F-AB82-47B2-859A-C61648682E22}">
  <dimension ref="A1:AM144"/>
  <sheetViews>
    <sheetView showGridLines="0" view="pageBreakPreview" topLeftCell="B1" zoomScaleNormal="100" zoomScaleSheetLayoutView="100" workbookViewId="0">
      <selection activeCell="X8" sqref="X8:AB10"/>
    </sheetView>
  </sheetViews>
  <sheetFormatPr defaultRowHeight="18"/>
  <cols>
    <col min="1" max="1" width="4" hidden="1" customWidth="1"/>
    <col min="2" max="36" width="2.5" customWidth="1"/>
    <col min="37" max="39" width="5.59765625" hidden="1" customWidth="1"/>
    <col min="40" max="40" width="13.59765625" customWidth="1"/>
  </cols>
  <sheetData>
    <row r="1" spans="1:39" ht="26.4">
      <c r="B1" s="90" t="s">
        <v>82</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row>
    <row r="2" spans="1:39" ht="7.5" customHeight="1"/>
    <row r="3" spans="1:39" ht="16.5" customHeight="1">
      <c r="B3" s="129" t="s">
        <v>65</v>
      </c>
      <c r="C3" s="129"/>
      <c r="D3" s="129"/>
      <c r="E3" s="129"/>
      <c r="F3" s="129"/>
      <c r="G3" s="130">
        <f>①申込基礎データ!C4</f>
        <v>0</v>
      </c>
      <c r="H3" s="130"/>
      <c r="I3" s="130"/>
      <c r="J3" s="130"/>
      <c r="K3" s="16" t="s">
        <v>66</v>
      </c>
      <c r="L3" s="131" t="s">
        <v>67</v>
      </c>
      <c r="M3" s="131"/>
      <c r="N3" s="131"/>
      <c r="O3" s="131"/>
      <c r="P3" s="132">
        <f>①申込基礎データ!C6</f>
        <v>0</v>
      </c>
      <c r="Q3" s="132"/>
      <c r="R3" s="132"/>
      <c r="S3" s="132"/>
      <c r="T3" s="132"/>
      <c r="U3" s="132"/>
      <c r="V3" s="132"/>
      <c r="W3" s="132"/>
      <c r="X3" s="132"/>
      <c r="Y3" s="132"/>
      <c r="Z3" s="132"/>
      <c r="AA3" s="132"/>
      <c r="AB3" t="s">
        <v>66</v>
      </c>
      <c r="AE3" s="13">
        <f>①申込基礎データ!C2</f>
        <v>0</v>
      </c>
      <c r="AF3" s="17"/>
      <c r="AG3" s="17"/>
      <c r="AI3" s="17"/>
      <c r="AJ3" s="17"/>
    </row>
    <row r="4" spans="1:39" ht="16.5" customHeight="1">
      <c r="B4" s="14" t="s">
        <v>68</v>
      </c>
      <c r="H4" s="18"/>
      <c r="I4" s="18"/>
      <c r="J4" s="18"/>
      <c r="K4" s="18"/>
      <c r="L4" s="18"/>
      <c r="Q4" s="18"/>
      <c r="R4" s="18"/>
      <c r="S4" s="18"/>
      <c r="U4" s="16"/>
      <c r="V4" s="16"/>
      <c r="W4" s="16"/>
      <c r="Y4" s="18"/>
      <c r="Z4" s="18"/>
      <c r="AA4" s="18"/>
      <c r="AB4" s="16"/>
      <c r="AC4" s="16"/>
      <c r="AD4" s="16"/>
      <c r="AE4" s="17"/>
      <c r="AF4" s="17"/>
      <c r="AG4" s="17"/>
      <c r="AH4" s="17"/>
      <c r="AI4" s="17"/>
      <c r="AJ4" s="17"/>
      <c r="AK4" t="e">
        <f>SUM(AK8:AK97)</f>
        <v>#N/A</v>
      </c>
      <c r="AL4" t="e">
        <f>SUM(AL8:AL97)</f>
        <v>#N/A</v>
      </c>
      <c r="AM4">
        <f>SUM(AM8:AM97)</f>
        <v>0</v>
      </c>
    </row>
    <row r="5" spans="1:39" ht="15.6" customHeight="1">
      <c r="B5" s="79" t="s">
        <v>69</v>
      </c>
      <c r="C5" s="91"/>
      <c r="D5" s="146" t="s">
        <v>75</v>
      </c>
      <c r="E5" s="146"/>
      <c r="F5" s="146"/>
      <c r="G5" s="146"/>
      <c r="H5" s="146"/>
      <c r="I5" s="146"/>
      <c r="J5" s="146"/>
      <c r="K5" s="146"/>
      <c r="L5" s="147" t="s">
        <v>5</v>
      </c>
      <c r="M5" s="147"/>
      <c r="N5" s="147" t="s">
        <v>71</v>
      </c>
      <c r="O5" s="147"/>
      <c r="P5" s="147" t="s">
        <v>4</v>
      </c>
      <c r="Q5" s="147"/>
      <c r="R5" s="147"/>
      <c r="S5" s="147"/>
      <c r="T5" s="147"/>
      <c r="U5" s="147"/>
      <c r="V5" s="133" t="s">
        <v>72</v>
      </c>
      <c r="W5" s="134"/>
      <c r="X5" s="147" t="s">
        <v>9</v>
      </c>
      <c r="Y5" s="147"/>
      <c r="Z5" s="147"/>
      <c r="AA5" s="147"/>
      <c r="AB5" s="147"/>
      <c r="AC5" s="124" t="s">
        <v>73</v>
      </c>
      <c r="AD5" s="124"/>
      <c r="AE5" s="124"/>
      <c r="AF5" s="124"/>
      <c r="AG5" s="124" t="s">
        <v>74</v>
      </c>
      <c r="AH5" s="124"/>
      <c r="AI5" s="124"/>
      <c r="AJ5" s="124"/>
      <c r="AK5" s="19" t="s">
        <v>10</v>
      </c>
      <c r="AL5" s="19" t="s">
        <v>11</v>
      </c>
      <c r="AM5" s="172" t="s">
        <v>77</v>
      </c>
    </row>
    <row r="6" spans="1:39" ht="15.6" customHeight="1">
      <c r="B6" s="81"/>
      <c r="C6" s="92"/>
      <c r="D6" s="108" t="s">
        <v>70</v>
      </c>
      <c r="E6" s="109"/>
      <c r="F6" s="109"/>
      <c r="G6" s="109"/>
      <c r="H6" s="109"/>
      <c r="I6" s="109"/>
      <c r="J6" s="109"/>
      <c r="K6" s="110"/>
      <c r="L6" s="148"/>
      <c r="M6" s="148"/>
      <c r="N6" s="148"/>
      <c r="O6" s="148"/>
      <c r="P6" s="148"/>
      <c r="Q6" s="148"/>
      <c r="R6" s="148"/>
      <c r="S6" s="148"/>
      <c r="T6" s="148"/>
      <c r="U6" s="148"/>
      <c r="V6" s="135"/>
      <c r="W6" s="136"/>
      <c r="X6" s="148"/>
      <c r="Y6" s="148"/>
      <c r="Z6" s="148"/>
      <c r="AA6" s="148"/>
      <c r="AB6" s="148"/>
      <c r="AC6" s="126"/>
      <c r="AD6" s="126"/>
      <c r="AE6" s="126"/>
      <c r="AF6" s="126"/>
      <c r="AG6" s="126"/>
      <c r="AH6" s="126"/>
      <c r="AI6" s="126"/>
      <c r="AJ6" s="126"/>
      <c r="AK6" s="19"/>
      <c r="AL6" s="19"/>
      <c r="AM6" s="172"/>
    </row>
    <row r="7" spans="1:39" ht="15.6" customHeight="1" thickBot="1">
      <c r="B7" s="83"/>
      <c r="C7" s="83"/>
      <c r="D7" s="322"/>
      <c r="E7" s="323"/>
      <c r="F7" s="323"/>
      <c r="G7" s="323"/>
      <c r="H7" s="323"/>
      <c r="I7" s="323"/>
      <c r="J7" s="323"/>
      <c r="K7" s="324"/>
      <c r="L7" s="149"/>
      <c r="M7" s="149"/>
      <c r="N7" s="149"/>
      <c r="O7" s="149"/>
      <c r="P7" s="149"/>
      <c r="Q7" s="149"/>
      <c r="R7" s="149"/>
      <c r="S7" s="149"/>
      <c r="T7" s="149"/>
      <c r="U7" s="149"/>
      <c r="V7" s="137"/>
      <c r="W7" s="137"/>
      <c r="X7" s="149"/>
      <c r="Y7" s="149"/>
      <c r="Z7" s="149"/>
      <c r="AA7" s="149"/>
      <c r="AB7" s="149"/>
      <c r="AC7" s="128"/>
      <c r="AD7" s="128"/>
      <c r="AE7" s="128"/>
      <c r="AF7" s="128"/>
      <c r="AG7" s="128"/>
      <c r="AH7" s="128"/>
      <c r="AI7" s="128"/>
      <c r="AJ7" s="128"/>
      <c r="AK7" s="175" t="s">
        <v>85</v>
      </c>
      <c r="AL7" s="174"/>
      <c r="AM7" s="173"/>
    </row>
    <row r="8" spans="1:39" ht="15.6" customHeight="1">
      <c r="A8">
        <v>51</v>
      </c>
      <c r="B8" s="166">
        <v>1</v>
      </c>
      <c r="C8" s="167"/>
      <c r="D8" s="93" t="e">
        <f>VLOOKUP(A8,①申込基礎データ!$B$41:$F$85,2,0)</f>
        <v>#N/A</v>
      </c>
      <c r="E8" s="94"/>
      <c r="F8" s="94"/>
      <c r="G8" s="94"/>
      <c r="H8" s="94"/>
      <c r="I8" s="94"/>
      <c r="J8" s="94"/>
      <c r="K8" s="94"/>
      <c r="L8" s="95" t="e">
        <f>VLOOKUP(A8,①申込基礎データ!$B$41:$F$85,4,0)</f>
        <v>#N/A</v>
      </c>
      <c r="M8" s="95"/>
      <c r="N8" s="95" t="e">
        <f>VLOOKUP(A8,①申込基礎データ!$B$41:$F$85,5,0)</f>
        <v>#N/A</v>
      </c>
      <c r="O8" s="95"/>
      <c r="P8" s="319"/>
      <c r="Q8" s="320"/>
      <c r="R8" s="320"/>
      <c r="S8" s="320"/>
      <c r="T8" s="320"/>
      <c r="U8" s="321"/>
      <c r="V8" s="317"/>
      <c r="W8" s="318"/>
      <c r="X8" s="314"/>
      <c r="Y8" s="315"/>
      <c r="Z8" s="315"/>
      <c r="AA8" s="315"/>
      <c r="AB8" s="316"/>
      <c r="AC8" s="295"/>
      <c r="AD8" s="273"/>
      <c r="AE8" s="273"/>
      <c r="AF8" s="274"/>
      <c r="AG8" s="272"/>
      <c r="AH8" s="273"/>
      <c r="AI8" s="273"/>
      <c r="AJ8" s="274"/>
      <c r="AK8" s="175" t="e">
        <f>IF(L8&amp;P8=$AK$5&amp;$AK$7,1,"")</f>
        <v>#N/A</v>
      </c>
      <c r="AL8" s="174" t="e">
        <f>IF(L8&amp;P8=$AL$5&amp;$AK$7,1,"")</f>
        <v>#N/A</v>
      </c>
      <c r="AM8" s="174" t="str">
        <f>IF(P8=$AM$5,1,"")</f>
        <v/>
      </c>
    </row>
    <row r="9" spans="1:39" ht="15.6" customHeight="1">
      <c r="B9" s="168"/>
      <c r="C9" s="169"/>
      <c r="D9" s="102" t="e">
        <f>VLOOKUP(A8,①申込基礎データ!$B$41:$F$85,3,0)</f>
        <v>#N/A</v>
      </c>
      <c r="E9" s="103"/>
      <c r="F9" s="103"/>
      <c r="G9" s="103"/>
      <c r="H9" s="103"/>
      <c r="I9" s="103"/>
      <c r="J9" s="103"/>
      <c r="K9" s="104"/>
      <c r="L9" s="88"/>
      <c r="M9" s="88"/>
      <c r="N9" s="88"/>
      <c r="O9" s="88"/>
      <c r="P9" s="301"/>
      <c r="Q9" s="302"/>
      <c r="R9" s="302"/>
      <c r="S9" s="302"/>
      <c r="T9" s="302"/>
      <c r="U9" s="98"/>
      <c r="V9" s="282"/>
      <c r="W9" s="283"/>
      <c r="X9" s="289"/>
      <c r="Y9" s="290"/>
      <c r="Z9" s="290"/>
      <c r="AA9" s="290"/>
      <c r="AB9" s="291"/>
      <c r="AC9" s="296"/>
      <c r="AD9" s="276"/>
      <c r="AE9" s="276"/>
      <c r="AF9" s="125"/>
      <c r="AG9" s="275"/>
      <c r="AH9" s="276"/>
      <c r="AI9" s="276"/>
      <c r="AJ9" s="125"/>
      <c r="AK9" s="175"/>
      <c r="AL9" s="174"/>
      <c r="AM9" s="174"/>
    </row>
    <row r="10" spans="1:39" ht="15.6" customHeight="1">
      <c r="B10" s="170"/>
      <c r="C10" s="171"/>
      <c r="D10" s="105"/>
      <c r="E10" s="106"/>
      <c r="F10" s="106"/>
      <c r="G10" s="106"/>
      <c r="H10" s="106"/>
      <c r="I10" s="106"/>
      <c r="J10" s="106"/>
      <c r="K10" s="107"/>
      <c r="L10" s="89"/>
      <c r="M10" s="89"/>
      <c r="N10" s="89"/>
      <c r="O10" s="89"/>
      <c r="P10" s="306"/>
      <c r="Q10" s="307"/>
      <c r="R10" s="307"/>
      <c r="S10" s="307"/>
      <c r="T10" s="307"/>
      <c r="U10" s="308"/>
      <c r="V10" s="309"/>
      <c r="W10" s="310"/>
      <c r="X10" s="311"/>
      <c r="Y10" s="312"/>
      <c r="Z10" s="312"/>
      <c r="AA10" s="312"/>
      <c r="AB10" s="313"/>
      <c r="AC10" s="297"/>
      <c r="AD10" s="278"/>
      <c r="AE10" s="278"/>
      <c r="AF10" s="279"/>
      <c r="AG10" s="277"/>
      <c r="AH10" s="278"/>
      <c r="AI10" s="278"/>
      <c r="AJ10" s="279"/>
      <c r="AK10" s="175"/>
      <c r="AL10" s="174"/>
      <c r="AM10" s="174"/>
    </row>
    <row r="11" spans="1:39" ht="15.6" customHeight="1">
      <c r="A11">
        <v>52</v>
      </c>
      <c r="B11" s="166">
        <v>2</v>
      </c>
      <c r="C11" s="167"/>
      <c r="D11" s="85" t="e">
        <f>VLOOKUP(A11,①申込基礎データ!$B$41:$F$85,2,0)</f>
        <v>#N/A</v>
      </c>
      <c r="E11" s="86"/>
      <c r="F11" s="86"/>
      <c r="G11" s="86"/>
      <c r="H11" s="86"/>
      <c r="I11" s="86"/>
      <c r="J11" s="86"/>
      <c r="K11" s="86"/>
      <c r="L11" s="87" t="e">
        <f>VLOOKUP(A11,①申込基礎データ!$B$41:$F$85,4,0)</f>
        <v>#N/A</v>
      </c>
      <c r="M11" s="87"/>
      <c r="N11" s="87" t="e">
        <f>VLOOKUP(A11,①申込基礎データ!$B$41:$F$85,5,0)</f>
        <v>#N/A</v>
      </c>
      <c r="O11" s="87"/>
      <c r="P11" s="298"/>
      <c r="Q11" s="299"/>
      <c r="R11" s="299"/>
      <c r="S11" s="299"/>
      <c r="T11" s="299"/>
      <c r="U11" s="300"/>
      <c r="V11" s="280"/>
      <c r="W11" s="281"/>
      <c r="X11" s="286"/>
      <c r="Y11" s="287"/>
      <c r="Z11" s="287"/>
      <c r="AA11" s="287"/>
      <c r="AB11" s="288"/>
      <c r="AC11" s="295"/>
      <c r="AD11" s="273"/>
      <c r="AE11" s="273"/>
      <c r="AF11" s="274"/>
      <c r="AG11" s="272"/>
      <c r="AH11" s="273"/>
      <c r="AI11" s="273"/>
      <c r="AJ11" s="274"/>
      <c r="AK11" s="175" t="e">
        <f>IF(L11&amp;P11=$AK$5&amp;$AK$7,1,"")</f>
        <v>#N/A</v>
      </c>
      <c r="AL11" s="174" t="e">
        <f>IF(L11&amp;P11=$AL$5&amp;$AK$7,1,"")</f>
        <v>#N/A</v>
      </c>
      <c r="AM11" s="174" t="str">
        <f>IF(P11=$AM$5,1,"")</f>
        <v/>
      </c>
    </row>
    <row r="12" spans="1:39" ht="15.6" customHeight="1">
      <c r="B12" s="168"/>
      <c r="C12" s="169"/>
      <c r="D12" s="102" t="e">
        <f>VLOOKUP(A11,①申込基礎データ!$B$41:$F$85,3,0)</f>
        <v>#N/A</v>
      </c>
      <c r="E12" s="103"/>
      <c r="F12" s="103"/>
      <c r="G12" s="103"/>
      <c r="H12" s="103"/>
      <c r="I12" s="103"/>
      <c r="J12" s="103"/>
      <c r="K12" s="104"/>
      <c r="L12" s="88"/>
      <c r="M12" s="88"/>
      <c r="N12" s="88"/>
      <c r="O12" s="88"/>
      <c r="P12" s="301"/>
      <c r="Q12" s="302"/>
      <c r="R12" s="302"/>
      <c r="S12" s="302"/>
      <c r="T12" s="302"/>
      <c r="U12" s="98"/>
      <c r="V12" s="282"/>
      <c r="W12" s="283"/>
      <c r="X12" s="289"/>
      <c r="Y12" s="290"/>
      <c r="Z12" s="290"/>
      <c r="AA12" s="290"/>
      <c r="AB12" s="291"/>
      <c r="AC12" s="296"/>
      <c r="AD12" s="276"/>
      <c r="AE12" s="276"/>
      <c r="AF12" s="125"/>
      <c r="AG12" s="275"/>
      <c r="AH12" s="276"/>
      <c r="AI12" s="276"/>
      <c r="AJ12" s="125"/>
      <c r="AK12" s="175"/>
      <c r="AL12" s="174"/>
      <c r="AM12" s="174"/>
    </row>
    <row r="13" spans="1:39" ht="15.6" customHeight="1">
      <c r="B13" s="170"/>
      <c r="C13" s="171"/>
      <c r="D13" s="105"/>
      <c r="E13" s="106"/>
      <c r="F13" s="106"/>
      <c r="G13" s="106"/>
      <c r="H13" s="106"/>
      <c r="I13" s="106"/>
      <c r="J13" s="106"/>
      <c r="K13" s="107"/>
      <c r="L13" s="89"/>
      <c r="M13" s="89"/>
      <c r="N13" s="89"/>
      <c r="O13" s="89"/>
      <c r="P13" s="306"/>
      <c r="Q13" s="307"/>
      <c r="R13" s="307"/>
      <c r="S13" s="307"/>
      <c r="T13" s="307"/>
      <c r="U13" s="308"/>
      <c r="V13" s="309"/>
      <c r="W13" s="310"/>
      <c r="X13" s="311"/>
      <c r="Y13" s="312"/>
      <c r="Z13" s="312"/>
      <c r="AA13" s="312"/>
      <c r="AB13" s="313"/>
      <c r="AC13" s="297"/>
      <c r="AD13" s="278"/>
      <c r="AE13" s="278"/>
      <c r="AF13" s="279"/>
      <c r="AG13" s="277"/>
      <c r="AH13" s="278"/>
      <c r="AI13" s="278"/>
      <c r="AJ13" s="279"/>
      <c r="AK13" s="175"/>
      <c r="AL13" s="174"/>
      <c r="AM13" s="174"/>
    </row>
    <row r="14" spans="1:39" ht="15.6" customHeight="1">
      <c r="A14">
        <v>53</v>
      </c>
      <c r="B14" s="166">
        <v>3</v>
      </c>
      <c r="C14" s="167"/>
      <c r="D14" s="85" t="e">
        <f>VLOOKUP(A14,①申込基礎データ!$B$41:$F$85,2,0)</f>
        <v>#N/A</v>
      </c>
      <c r="E14" s="86"/>
      <c r="F14" s="86"/>
      <c r="G14" s="86"/>
      <c r="H14" s="86"/>
      <c r="I14" s="86"/>
      <c r="J14" s="86"/>
      <c r="K14" s="86"/>
      <c r="L14" s="87" t="e">
        <f>VLOOKUP(A14,①申込基礎データ!$B$41:$F$85,4,0)</f>
        <v>#N/A</v>
      </c>
      <c r="M14" s="87"/>
      <c r="N14" s="87" t="e">
        <f>VLOOKUP(A14,①申込基礎データ!$B$41:$F$85,5,0)</f>
        <v>#N/A</v>
      </c>
      <c r="O14" s="87"/>
      <c r="P14" s="298"/>
      <c r="Q14" s="299"/>
      <c r="R14" s="299"/>
      <c r="S14" s="299"/>
      <c r="T14" s="299"/>
      <c r="U14" s="300"/>
      <c r="V14" s="280"/>
      <c r="W14" s="281"/>
      <c r="X14" s="286"/>
      <c r="Y14" s="287"/>
      <c r="Z14" s="287"/>
      <c r="AA14" s="287"/>
      <c r="AB14" s="288"/>
      <c r="AC14" s="295"/>
      <c r="AD14" s="273"/>
      <c r="AE14" s="273"/>
      <c r="AF14" s="274"/>
      <c r="AG14" s="272"/>
      <c r="AH14" s="273"/>
      <c r="AI14" s="273"/>
      <c r="AJ14" s="274"/>
      <c r="AK14" s="175" t="e">
        <f>IF(L14&amp;P14=$AK$5&amp;$AK$7,1,"")</f>
        <v>#N/A</v>
      </c>
      <c r="AL14" s="174" t="e">
        <f>IF(L14&amp;P14=$AL$5&amp;$AK$7,1,"")</f>
        <v>#N/A</v>
      </c>
      <c r="AM14" s="174" t="str">
        <f>IF(P14=$AM$5,1,"")</f>
        <v/>
      </c>
    </row>
    <row r="15" spans="1:39" ht="15.6" customHeight="1">
      <c r="B15" s="168"/>
      <c r="C15" s="169"/>
      <c r="D15" s="102" t="e">
        <f>VLOOKUP(A14,①申込基礎データ!$B$41:$F$85,3,0)</f>
        <v>#N/A</v>
      </c>
      <c r="E15" s="103"/>
      <c r="F15" s="103"/>
      <c r="G15" s="103"/>
      <c r="H15" s="103"/>
      <c r="I15" s="103"/>
      <c r="J15" s="103"/>
      <c r="K15" s="104"/>
      <c r="L15" s="88"/>
      <c r="M15" s="88"/>
      <c r="N15" s="88"/>
      <c r="O15" s="88"/>
      <c r="P15" s="301"/>
      <c r="Q15" s="302"/>
      <c r="R15" s="302"/>
      <c r="S15" s="302"/>
      <c r="T15" s="302"/>
      <c r="U15" s="98"/>
      <c r="V15" s="282"/>
      <c r="W15" s="283"/>
      <c r="X15" s="289"/>
      <c r="Y15" s="290"/>
      <c r="Z15" s="290"/>
      <c r="AA15" s="290"/>
      <c r="AB15" s="291"/>
      <c r="AC15" s="296"/>
      <c r="AD15" s="276"/>
      <c r="AE15" s="276"/>
      <c r="AF15" s="125"/>
      <c r="AG15" s="275"/>
      <c r="AH15" s="276"/>
      <c r="AI15" s="276"/>
      <c r="AJ15" s="125"/>
      <c r="AK15" s="175"/>
      <c r="AL15" s="174"/>
      <c r="AM15" s="174"/>
    </row>
    <row r="16" spans="1:39" ht="15.6" customHeight="1">
      <c r="B16" s="170"/>
      <c r="C16" s="171"/>
      <c r="D16" s="105"/>
      <c r="E16" s="106"/>
      <c r="F16" s="106"/>
      <c r="G16" s="106"/>
      <c r="H16" s="106"/>
      <c r="I16" s="106"/>
      <c r="J16" s="106"/>
      <c r="K16" s="107"/>
      <c r="L16" s="89"/>
      <c r="M16" s="89"/>
      <c r="N16" s="89"/>
      <c r="O16" s="89"/>
      <c r="P16" s="306"/>
      <c r="Q16" s="307"/>
      <c r="R16" s="307"/>
      <c r="S16" s="307"/>
      <c r="T16" s="307"/>
      <c r="U16" s="308"/>
      <c r="V16" s="309"/>
      <c r="W16" s="310"/>
      <c r="X16" s="311"/>
      <c r="Y16" s="312"/>
      <c r="Z16" s="312"/>
      <c r="AA16" s="312"/>
      <c r="AB16" s="313"/>
      <c r="AC16" s="297"/>
      <c r="AD16" s="278"/>
      <c r="AE16" s="278"/>
      <c r="AF16" s="279"/>
      <c r="AG16" s="277"/>
      <c r="AH16" s="278"/>
      <c r="AI16" s="278"/>
      <c r="AJ16" s="279"/>
      <c r="AK16" s="175"/>
      <c r="AL16" s="174"/>
      <c r="AM16" s="174"/>
    </row>
    <row r="17" spans="1:39" ht="15.6" customHeight="1">
      <c r="A17">
        <v>54</v>
      </c>
      <c r="B17" s="166">
        <v>4</v>
      </c>
      <c r="C17" s="167"/>
      <c r="D17" s="85" t="e">
        <f>VLOOKUP(A17,①申込基礎データ!$B$41:$F$85,2,0)</f>
        <v>#N/A</v>
      </c>
      <c r="E17" s="86"/>
      <c r="F17" s="86"/>
      <c r="G17" s="86"/>
      <c r="H17" s="86"/>
      <c r="I17" s="86"/>
      <c r="J17" s="86"/>
      <c r="K17" s="86"/>
      <c r="L17" s="87" t="e">
        <f>VLOOKUP(A17,①申込基礎データ!$B$41:$F$85,4,0)</f>
        <v>#N/A</v>
      </c>
      <c r="M17" s="87"/>
      <c r="N17" s="87" t="e">
        <f>VLOOKUP(A17,①申込基礎データ!$B$41:$F$85,5,0)</f>
        <v>#N/A</v>
      </c>
      <c r="O17" s="87"/>
      <c r="P17" s="298"/>
      <c r="Q17" s="299"/>
      <c r="R17" s="299"/>
      <c r="S17" s="299"/>
      <c r="T17" s="299"/>
      <c r="U17" s="300"/>
      <c r="V17" s="280"/>
      <c r="W17" s="281"/>
      <c r="X17" s="286"/>
      <c r="Y17" s="287"/>
      <c r="Z17" s="287"/>
      <c r="AA17" s="287"/>
      <c r="AB17" s="288"/>
      <c r="AC17" s="295"/>
      <c r="AD17" s="273"/>
      <c r="AE17" s="273"/>
      <c r="AF17" s="274"/>
      <c r="AG17" s="272"/>
      <c r="AH17" s="273"/>
      <c r="AI17" s="273"/>
      <c r="AJ17" s="274"/>
      <c r="AK17" s="175" t="e">
        <f>IF(L17&amp;P17=$AK$5&amp;$AK$7,1,"")</f>
        <v>#N/A</v>
      </c>
      <c r="AL17" s="174" t="e">
        <f>IF(L17&amp;P17=$AL$5&amp;$AK$7,1,"")</f>
        <v>#N/A</v>
      </c>
      <c r="AM17" s="174" t="str">
        <f>IF(P17=$AM$5,1,"")</f>
        <v/>
      </c>
    </row>
    <row r="18" spans="1:39" ht="15.6" customHeight="1">
      <c r="B18" s="168"/>
      <c r="C18" s="169"/>
      <c r="D18" s="102" t="e">
        <f>VLOOKUP(A17,①申込基礎データ!$B$41:$F$85,3,0)</f>
        <v>#N/A</v>
      </c>
      <c r="E18" s="103"/>
      <c r="F18" s="103"/>
      <c r="G18" s="103"/>
      <c r="H18" s="103"/>
      <c r="I18" s="103"/>
      <c r="J18" s="103"/>
      <c r="K18" s="104"/>
      <c r="L18" s="88"/>
      <c r="M18" s="88"/>
      <c r="N18" s="88"/>
      <c r="O18" s="88"/>
      <c r="P18" s="301"/>
      <c r="Q18" s="302"/>
      <c r="R18" s="302"/>
      <c r="S18" s="302"/>
      <c r="T18" s="302"/>
      <c r="U18" s="98"/>
      <c r="V18" s="282"/>
      <c r="W18" s="283"/>
      <c r="X18" s="289"/>
      <c r="Y18" s="290"/>
      <c r="Z18" s="290"/>
      <c r="AA18" s="290"/>
      <c r="AB18" s="291"/>
      <c r="AC18" s="296"/>
      <c r="AD18" s="276"/>
      <c r="AE18" s="276"/>
      <c r="AF18" s="125"/>
      <c r="AG18" s="275"/>
      <c r="AH18" s="276"/>
      <c r="AI18" s="276"/>
      <c r="AJ18" s="125"/>
      <c r="AK18" s="175"/>
      <c r="AL18" s="174"/>
      <c r="AM18" s="174"/>
    </row>
    <row r="19" spans="1:39" ht="15.6" customHeight="1">
      <c r="B19" s="170"/>
      <c r="C19" s="171"/>
      <c r="D19" s="105"/>
      <c r="E19" s="106"/>
      <c r="F19" s="106"/>
      <c r="G19" s="106"/>
      <c r="H19" s="106"/>
      <c r="I19" s="106"/>
      <c r="J19" s="106"/>
      <c r="K19" s="107"/>
      <c r="L19" s="89"/>
      <c r="M19" s="89"/>
      <c r="N19" s="89"/>
      <c r="O19" s="89"/>
      <c r="P19" s="306"/>
      <c r="Q19" s="307"/>
      <c r="R19" s="307"/>
      <c r="S19" s="307"/>
      <c r="T19" s="307"/>
      <c r="U19" s="308"/>
      <c r="V19" s="309"/>
      <c r="W19" s="310"/>
      <c r="X19" s="311"/>
      <c r="Y19" s="312"/>
      <c r="Z19" s="312"/>
      <c r="AA19" s="312"/>
      <c r="AB19" s="313"/>
      <c r="AC19" s="297"/>
      <c r="AD19" s="278"/>
      <c r="AE19" s="278"/>
      <c r="AF19" s="279"/>
      <c r="AG19" s="277"/>
      <c r="AH19" s="278"/>
      <c r="AI19" s="278"/>
      <c r="AJ19" s="279"/>
      <c r="AK19" s="175"/>
      <c r="AL19" s="174"/>
      <c r="AM19" s="174"/>
    </row>
    <row r="20" spans="1:39" ht="15.6" customHeight="1">
      <c r="A20">
        <v>55</v>
      </c>
      <c r="B20" s="166">
        <v>5</v>
      </c>
      <c r="C20" s="167"/>
      <c r="D20" s="85" t="e">
        <f>VLOOKUP(A20,①申込基礎データ!$B$41:$F$85,2,0)</f>
        <v>#N/A</v>
      </c>
      <c r="E20" s="86"/>
      <c r="F20" s="86"/>
      <c r="G20" s="86"/>
      <c r="H20" s="86"/>
      <c r="I20" s="86"/>
      <c r="J20" s="86"/>
      <c r="K20" s="86"/>
      <c r="L20" s="87" t="e">
        <f>VLOOKUP(A20,①申込基礎データ!$B$41:$F$85,4,0)</f>
        <v>#N/A</v>
      </c>
      <c r="M20" s="87"/>
      <c r="N20" s="87" t="e">
        <f>VLOOKUP(A20,①申込基礎データ!$B$41:$F$85,5,0)</f>
        <v>#N/A</v>
      </c>
      <c r="O20" s="87"/>
      <c r="P20" s="298"/>
      <c r="Q20" s="299"/>
      <c r="R20" s="299"/>
      <c r="S20" s="299"/>
      <c r="T20" s="299"/>
      <c r="U20" s="300"/>
      <c r="V20" s="280"/>
      <c r="W20" s="281"/>
      <c r="X20" s="286"/>
      <c r="Y20" s="287"/>
      <c r="Z20" s="287"/>
      <c r="AA20" s="287"/>
      <c r="AB20" s="288"/>
      <c r="AC20" s="295"/>
      <c r="AD20" s="273"/>
      <c r="AE20" s="273"/>
      <c r="AF20" s="274"/>
      <c r="AG20" s="272"/>
      <c r="AH20" s="273"/>
      <c r="AI20" s="273"/>
      <c r="AJ20" s="274"/>
      <c r="AK20" s="175" t="e">
        <f>IF(L20&amp;P20=$AK$5&amp;$AK$7,1,"")</f>
        <v>#N/A</v>
      </c>
      <c r="AL20" s="174" t="e">
        <f>IF(L20&amp;P20=$AL$5&amp;$AK$7,1,"")</f>
        <v>#N/A</v>
      </c>
      <c r="AM20" s="174" t="str">
        <f>IF(P20=$AM$5,1,"")</f>
        <v/>
      </c>
    </row>
    <row r="21" spans="1:39" ht="15.6" customHeight="1">
      <c r="B21" s="168"/>
      <c r="C21" s="169"/>
      <c r="D21" s="102" t="e">
        <f>VLOOKUP(A20,①申込基礎データ!$B$41:$F$85,3,0)</f>
        <v>#N/A</v>
      </c>
      <c r="E21" s="103"/>
      <c r="F21" s="103"/>
      <c r="G21" s="103"/>
      <c r="H21" s="103"/>
      <c r="I21" s="103"/>
      <c r="J21" s="103"/>
      <c r="K21" s="104"/>
      <c r="L21" s="88"/>
      <c r="M21" s="88"/>
      <c r="N21" s="88"/>
      <c r="O21" s="88"/>
      <c r="P21" s="301"/>
      <c r="Q21" s="302"/>
      <c r="R21" s="302"/>
      <c r="S21" s="302"/>
      <c r="T21" s="302"/>
      <c r="U21" s="98"/>
      <c r="V21" s="282"/>
      <c r="W21" s="283"/>
      <c r="X21" s="289"/>
      <c r="Y21" s="290"/>
      <c r="Z21" s="290"/>
      <c r="AA21" s="290"/>
      <c r="AB21" s="291"/>
      <c r="AC21" s="296"/>
      <c r="AD21" s="276"/>
      <c r="AE21" s="276"/>
      <c r="AF21" s="125"/>
      <c r="AG21" s="275"/>
      <c r="AH21" s="276"/>
      <c r="AI21" s="276"/>
      <c r="AJ21" s="125"/>
      <c r="AK21" s="175"/>
      <c r="AL21" s="174"/>
      <c r="AM21" s="174"/>
    </row>
    <row r="22" spans="1:39" ht="15.6" customHeight="1">
      <c r="B22" s="170"/>
      <c r="C22" s="171"/>
      <c r="D22" s="105"/>
      <c r="E22" s="106"/>
      <c r="F22" s="106"/>
      <c r="G22" s="106"/>
      <c r="H22" s="106"/>
      <c r="I22" s="106"/>
      <c r="J22" s="106"/>
      <c r="K22" s="107"/>
      <c r="L22" s="89"/>
      <c r="M22" s="89"/>
      <c r="N22" s="89"/>
      <c r="O22" s="89"/>
      <c r="P22" s="306"/>
      <c r="Q22" s="307"/>
      <c r="R22" s="307"/>
      <c r="S22" s="307"/>
      <c r="T22" s="307"/>
      <c r="U22" s="308"/>
      <c r="V22" s="309"/>
      <c r="W22" s="310"/>
      <c r="X22" s="311"/>
      <c r="Y22" s="312"/>
      <c r="Z22" s="312"/>
      <c r="AA22" s="312"/>
      <c r="AB22" s="313"/>
      <c r="AC22" s="297"/>
      <c r="AD22" s="278"/>
      <c r="AE22" s="278"/>
      <c r="AF22" s="279"/>
      <c r="AG22" s="277"/>
      <c r="AH22" s="278"/>
      <c r="AI22" s="278"/>
      <c r="AJ22" s="279"/>
      <c r="AK22" s="175"/>
      <c r="AL22" s="174"/>
      <c r="AM22" s="174"/>
    </row>
    <row r="23" spans="1:39" ht="15.6" customHeight="1">
      <c r="A23">
        <v>56</v>
      </c>
      <c r="B23" s="166">
        <v>6</v>
      </c>
      <c r="C23" s="167"/>
      <c r="D23" s="85" t="e">
        <f>VLOOKUP(A23,①申込基礎データ!$B$41:$F$85,2,0)</f>
        <v>#N/A</v>
      </c>
      <c r="E23" s="86"/>
      <c r="F23" s="86"/>
      <c r="G23" s="86"/>
      <c r="H23" s="86"/>
      <c r="I23" s="86"/>
      <c r="J23" s="86"/>
      <c r="K23" s="86"/>
      <c r="L23" s="87" t="e">
        <f>VLOOKUP(A23,①申込基礎データ!$B$41:$F$85,4,0)</f>
        <v>#N/A</v>
      </c>
      <c r="M23" s="87"/>
      <c r="N23" s="87" t="e">
        <f>VLOOKUP(A23,①申込基礎データ!$B$41:$F$85,5,0)</f>
        <v>#N/A</v>
      </c>
      <c r="O23" s="87"/>
      <c r="P23" s="298"/>
      <c r="Q23" s="299"/>
      <c r="R23" s="299"/>
      <c r="S23" s="299"/>
      <c r="T23" s="299"/>
      <c r="U23" s="300"/>
      <c r="V23" s="280"/>
      <c r="W23" s="281"/>
      <c r="X23" s="286"/>
      <c r="Y23" s="287"/>
      <c r="Z23" s="287"/>
      <c r="AA23" s="287"/>
      <c r="AB23" s="288"/>
      <c r="AC23" s="295"/>
      <c r="AD23" s="273"/>
      <c r="AE23" s="273"/>
      <c r="AF23" s="274"/>
      <c r="AG23" s="272"/>
      <c r="AH23" s="273"/>
      <c r="AI23" s="273"/>
      <c r="AJ23" s="274"/>
      <c r="AK23" s="175" t="e">
        <f>IF(L23&amp;P23=$AK$5&amp;$AK$7,1,"")</f>
        <v>#N/A</v>
      </c>
      <c r="AL23" s="174" t="e">
        <f>IF(L23&amp;P23=$AL$5&amp;$AK$7,1,"")</f>
        <v>#N/A</v>
      </c>
      <c r="AM23" s="174" t="str">
        <f>IF(P23=$AM$5,1,"")</f>
        <v/>
      </c>
    </row>
    <row r="24" spans="1:39" ht="15.6" customHeight="1">
      <c r="B24" s="168"/>
      <c r="C24" s="169"/>
      <c r="D24" s="102" t="e">
        <f>VLOOKUP(A23,①申込基礎データ!$B$41:$F$85,3,0)</f>
        <v>#N/A</v>
      </c>
      <c r="E24" s="103"/>
      <c r="F24" s="103"/>
      <c r="G24" s="103"/>
      <c r="H24" s="103"/>
      <c r="I24" s="103"/>
      <c r="J24" s="103"/>
      <c r="K24" s="104"/>
      <c r="L24" s="88"/>
      <c r="M24" s="88"/>
      <c r="N24" s="88"/>
      <c r="O24" s="88"/>
      <c r="P24" s="301"/>
      <c r="Q24" s="302"/>
      <c r="R24" s="302"/>
      <c r="S24" s="302"/>
      <c r="T24" s="302"/>
      <c r="U24" s="98"/>
      <c r="V24" s="282"/>
      <c r="W24" s="283"/>
      <c r="X24" s="289"/>
      <c r="Y24" s="290"/>
      <c r="Z24" s="290"/>
      <c r="AA24" s="290"/>
      <c r="AB24" s="291"/>
      <c r="AC24" s="296"/>
      <c r="AD24" s="276"/>
      <c r="AE24" s="276"/>
      <c r="AF24" s="125"/>
      <c r="AG24" s="275"/>
      <c r="AH24" s="276"/>
      <c r="AI24" s="276"/>
      <c r="AJ24" s="125"/>
      <c r="AK24" s="175"/>
      <c r="AL24" s="174"/>
      <c r="AM24" s="174"/>
    </row>
    <row r="25" spans="1:39" ht="15.6" customHeight="1">
      <c r="B25" s="170"/>
      <c r="C25" s="171"/>
      <c r="D25" s="105"/>
      <c r="E25" s="106"/>
      <c r="F25" s="106"/>
      <c r="G25" s="106"/>
      <c r="H25" s="106"/>
      <c r="I25" s="106"/>
      <c r="J25" s="106"/>
      <c r="K25" s="107"/>
      <c r="L25" s="89"/>
      <c r="M25" s="89"/>
      <c r="N25" s="89"/>
      <c r="O25" s="89"/>
      <c r="P25" s="306"/>
      <c r="Q25" s="307"/>
      <c r="R25" s="307"/>
      <c r="S25" s="307"/>
      <c r="T25" s="307"/>
      <c r="U25" s="308"/>
      <c r="V25" s="309"/>
      <c r="W25" s="310"/>
      <c r="X25" s="311"/>
      <c r="Y25" s="312"/>
      <c r="Z25" s="312"/>
      <c r="AA25" s="312"/>
      <c r="AB25" s="313"/>
      <c r="AC25" s="297"/>
      <c r="AD25" s="278"/>
      <c r="AE25" s="278"/>
      <c r="AF25" s="279"/>
      <c r="AG25" s="277"/>
      <c r="AH25" s="278"/>
      <c r="AI25" s="278"/>
      <c r="AJ25" s="279"/>
      <c r="AK25" s="175"/>
      <c r="AL25" s="174"/>
      <c r="AM25" s="174"/>
    </row>
    <row r="26" spans="1:39" ht="15.6" customHeight="1">
      <c r="A26">
        <v>57</v>
      </c>
      <c r="B26" s="166">
        <v>7</v>
      </c>
      <c r="C26" s="167"/>
      <c r="D26" s="85" t="e">
        <f>VLOOKUP(A26,①申込基礎データ!$B$41:$F$85,2,0)</f>
        <v>#N/A</v>
      </c>
      <c r="E26" s="86"/>
      <c r="F26" s="86"/>
      <c r="G26" s="86"/>
      <c r="H26" s="86"/>
      <c r="I26" s="86"/>
      <c r="J26" s="86"/>
      <c r="K26" s="86"/>
      <c r="L26" s="87" t="e">
        <f>VLOOKUP(A26,①申込基礎データ!$B$41:$F$85,4,0)</f>
        <v>#N/A</v>
      </c>
      <c r="M26" s="87"/>
      <c r="N26" s="87" t="e">
        <f>VLOOKUP(A26,①申込基礎データ!$B$41:$F$85,5,0)</f>
        <v>#N/A</v>
      </c>
      <c r="O26" s="87"/>
      <c r="P26" s="298"/>
      <c r="Q26" s="299"/>
      <c r="R26" s="299"/>
      <c r="S26" s="299"/>
      <c r="T26" s="299"/>
      <c r="U26" s="300"/>
      <c r="V26" s="280"/>
      <c r="W26" s="281"/>
      <c r="X26" s="286"/>
      <c r="Y26" s="287"/>
      <c r="Z26" s="287"/>
      <c r="AA26" s="287"/>
      <c r="AB26" s="288"/>
      <c r="AC26" s="295"/>
      <c r="AD26" s="273"/>
      <c r="AE26" s="273"/>
      <c r="AF26" s="274"/>
      <c r="AG26" s="272"/>
      <c r="AH26" s="273"/>
      <c r="AI26" s="273"/>
      <c r="AJ26" s="274"/>
      <c r="AK26" s="175" t="str">
        <f>IFERROR(IF(L26&amp;P26=$AK$5&amp;$AK$7,1,""),"")</f>
        <v/>
      </c>
      <c r="AL26" s="174" t="str">
        <f>IFERROR(IF(L26&amp;P26=$AL$5&amp;$AK$7,1,""),"")</f>
        <v/>
      </c>
      <c r="AM26" s="174" t="str">
        <f>IF(P26=$AM$5,1,"")</f>
        <v/>
      </c>
    </row>
    <row r="27" spans="1:39" ht="15.6" customHeight="1">
      <c r="B27" s="168"/>
      <c r="C27" s="169"/>
      <c r="D27" s="102" t="e">
        <f>VLOOKUP(A26,①申込基礎データ!$B$41:$F$85,3,0)</f>
        <v>#N/A</v>
      </c>
      <c r="E27" s="103"/>
      <c r="F27" s="103"/>
      <c r="G27" s="103"/>
      <c r="H27" s="103"/>
      <c r="I27" s="103"/>
      <c r="J27" s="103"/>
      <c r="K27" s="104"/>
      <c r="L27" s="88"/>
      <c r="M27" s="88"/>
      <c r="N27" s="88"/>
      <c r="O27" s="88"/>
      <c r="P27" s="301"/>
      <c r="Q27" s="302"/>
      <c r="R27" s="302"/>
      <c r="S27" s="302"/>
      <c r="T27" s="302"/>
      <c r="U27" s="98"/>
      <c r="V27" s="282"/>
      <c r="W27" s="283"/>
      <c r="X27" s="289"/>
      <c r="Y27" s="290"/>
      <c r="Z27" s="290"/>
      <c r="AA27" s="290"/>
      <c r="AB27" s="291"/>
      <c r="AC27" s="296"/>
      <c r="AD27" s="276"/>
      <c r="AE27" s="276"/>
      <c r="AF27" s="125"/>
      <c r="AG27" s="275"/>
      <c r="AH27" s="276"/>
      <c r="AI27" s="276"/>
      <c r="AJ27" s="125"/>
      <c r="AK27" s="175"/>
      <c r="AL27" s="174"/>
      <c r="AM27" s="174"/>
    </row>
    <row r="28" spans="1:39" ht="15.6" customHeight="1">
      <c r="B28" s="170"/>
      <c r="C28" s="171"/>
      <c r="D28" s="105"/>
      <c r="E28" s="106"/>
      <c r="F28" s="106"/>
      <c r="G28" s="106"/>
      <c r="H28" s="106"/>
      <c r="I28" s="106"/>
      <c r="J28" s="106"/>
      <c r="K28" s="107"/>
      <c r="L28" s="89"/>
      <c r="M28" s="89"/>
      <c r="N28" s="89"/>
      <c r="O28" s="89"/>
      <c r="P28" s="306"/>
      <c r="Q28" s="307"/>
      <c r="R28" s="307"/>
      <c r="S28" s="307"/>
      <c r="T28" s="307"/>
      <c r="U28" s="308"/>
      <c r="V28" s="309"/>
      <c r="W28" s="310"/>
      <c r="X28" s="311"/>
      <c r="Y28" s="312"/>
      <c r="Z28" s="312"/>
      <c r="AA28" s="312"/>
      <c r="AB28" s="313"/>
      <c r="AC28" s="297"/>
      <c r="AD28" s="278"/>
      <c r="AE28" s="278"/>
      <c r="AF28" s="279"/>
      <c r="AG28" s="277"/>
      <c r="AH28" s="278"/>
      <c r="AI28" s="278"/>
      <c r="AJ28" s="279"/>
      <c r="AK28" s="175"/>
      <c r="AL28" s="174"/>
      <c r="AM28" s="174"/>
    </row>
    <row r="29" spans="1:39" ht="15.6" customHeight="1">
      <c r="A29">
        <v>58</v>
      </c>
      <c r="B29" s="166">
        <v>8</v>
      </c>
      <c r="C29" s="167"/>
      <c r="D29" s="85" t="e">
        <f>VLOOKUP(A29,①申込基礎データ!$B$41:$F$85,2,0)</f>
        <v>#N/A</v>
      </c>
      <c r="E29" s="86"/>
      <c r="F29" s="86"/>
      <c r="G29" s="86"/>
      <c r="H29" s="86"/>
      <c r="I29" s="86"/>
      <c r="J29" s="86"/>
      <c r="K29" s="86"/>
      <c r="L29" s="87" t="e">
        <f>VLOOKUP(A29,①申込基礎データ!$B$41:$F$85,4,0)</f>
        <v>#N/A</v>
      </c>
      <c r="M29" s="87"/>
      <c r="N29" s="87" t="e">
        <f>VLOOKUP(A29,①申込基礎データ!$B$41:$F$85,5,0)</f>
        <v>#N/A</v>
      </c>
      <c r="O29" s="87"/>
      <c r="P29" s="298"/>
      <c r="Q29" s="299"/>
      <c r="R29" s="299"/>
      <c r="S29" s="299"/>
      <c r="T29" s="299"/>
      <c r="U29" s="300"/>
      <c r="V29" s="280"/>
      <c r="W29" s="281"/>
      <c r="X29" s="286"/>
      <c r="Y29" s="287"/>
      <c r="Z29" s="287"/>
      <c r="AA29" s="287"/>
      <c r="AB29" s="288"/>
      <c r="AC29" s="295"/>
      <c r="AD29" s="273"/>
      <c r="AE29" s="273"/>
      <c r="AF29" s="274"/>
      <c r="AG29" s="272"/>
      <c r="AH29" s="273"/>
      <c r="AI29" s="273"/>
      <c r="AJ29" s="274"/>
      <c r="AK29" s="175" t="str">
        <f t="shared" ref="AK29" si="0">IFERROR(IF(L29&amp;P29=$AK$5&amp;$AK$7,1,""),"")</f>
        <v/>
      </c>
      <c r="AL29" s="174" t="str">
        <f t="shared" ref="AL29" si="1">IFERROR(IF(L29&amp;P29=$AL$5&amp;$AK$7,1,""),"")</f>
        <v/>
      </c>
      <c r="AM29" s="174" t="str">
        <f>IF(P29=$AM$5,1,"")</f>
        <v/>
      </c>
    </row>
    <row r="30" spans="1:39" ht="15.6" customHeight="1">
      <c r="B30" s="168"/>
      <c r="C30" s="169"/>
      <c r="D30" s="102" t="e">
        <f>VLOOKUP(A29,①申込基礎データ!$B$41:$F$85,3,0)</f>
        <v>#N/A</v>
      </c>
      <c r="E30" s="103"/>
      <c r="F30" s="103"/>
      <c r="G30" s="103"/>
      <c r="H30" s="103"/>
      <c r="I30" s="103"/>
      <c r="J30" s="103"/>
      <c r="K30" s="104"/>
      <c r="L30" s="88"/>
      <c r="M30" s="88"/>
      <c r="N30" s="88"/>
      <c r="O30" s="88"/>
      <c r="P30" s="301"/>
      <c r="Q30" s="302"/>
      <c r="R30" s="302"/>
      <c r="S30" s="302"/>
      <c r="T30" s="302"/>
      <c r="U30" s="98"/>
      <c r="V30" s="282"/>
      <c r="W30" s="283"/>
      <c r="X30" s="289"/>
      <c r="Y30" s="290"/>
      <c r="Z30" s="290"/>
      <c r="AA30" s="290"/>
      <c r="AB30" s="291"/>
      <c r="AC30" s="296"/>
      <c r="AD30" s="276"/>
      <c r="AE30" s="276"/>
      <c r="AF30" s="125"/>
      <c r="AG30" s="275"/>
      <c r="AH30" s="276"/>
      <c r="AI30" s="276"/>
      <c r="AJ30" s="125"/>
      <c r="AK30" s="175"/>
      <c r="AL30" s="174"/>
      <c r="AM30" s="174"/>
    </row>
    <row r="31" spans="1:39" ht="15.6" customHeight="1">
      <c r="B31" s="170"/>
      <c r="C31" s="171"/>
      <c r="D31" s="105"/>
      <c r="E31" s="106"/>
      <c r="F31" s="106"/>
      <c r="G31" s="106"/>
      <c r="H31" s="106"/>
      <c r="I31" s="106"/>
      <c r="J31" s="106"/>
      <c r="K31" s="107"/>
      <c r="L31" s="89"/>
      <c r="M31" s="89"/>
      <c r="N31" s="89"/>
      <c r="O31" s="89"/>
      <c r="P31" s="306"/>
      <c r="Q31" s="307"/>
      <c r="R31" s="307"/>
      <c r="S31" s="307"/>
      <c r="T31" s="307"/>
      <c r="U31" s="308"/>
      <c r="V31" s="309"/>
      <c r="W31" s="310"/>
      <c r="X31" s="311"/>
      <c r="Y31" s="312"/>
      <c r="Z31" s="312"/>
      <c r="AA31" s="312"/>
      <c r="AB31" s="313"/>
      <c r="AC31" s="297"/>
      <c r="AD31" s="278"/>
      <c r="AE31" s="278"/>
      <c r="AF31" s="279"/>
      <c r="AG31" s="277"/>
      <c r="AH31" s="278"/>
      <c r="AI31" s="278"/>
      <c r="AJ31" s="279"/>
      <c r="AK31" s="175"/>
      <c r="AL31" s="174"/>
      <c r="AM31" s="174"/>
    </row>
    <row r="32" spans="1:39" ht="15.6" customHeight="1">
      <c r="A32">
        <v>59</v>
      </c>
      <c r="B32" s="166">
        <v>9</v>
      </c>
      <c r="C32" s="167"/>
      <c r="D32" s="85" t="e">
        <f>VLOOKUP(A32,①申込基礎データ!$B$41:$F$85,2,0)</f>
        <v>#N/A</v>
      </c>
      <c r="E32" s="86"/>
      <c r="F32" s="86"/>
      <c r="G32" s="86"/>
      <c r="H32" s="86"/>
      <c r="I32" s="86"/>
      <c r="J32" s="86"/>
      <c r="K32" s="86"/>
      <c r="L32" s="87" t="e">
        <f>VLOOKUP(A32,①申込基礎データ!$B$41:$F$85,4,0)</f>
        <v>#N/A</v>
      </c>
      <c r="M32" s="87"/>
      <c r="N32" s="87" t="e">
        <f>VLOOKUP(A32,①申込基礎データ!$B$41:$F$85,5,0)</f>
        <v>#N/A</v>
      </c>
      <c r="O32" s="87"/>
      <c r="P32" s="298"/>
      <c r="Q32" s="299"/>
      <c r="R32" s="299"/>
      <c r="S32" s="299"/>
      <c r="T32" s="299"/>
      <c r="U32" s="300"/>
      <c r="V32" s="280"/>
      <c r="W32" s="281"/>
      <c r="X32" s="286"/>
      <c r="Y32" s="287"/>
      <c r="Z32" s="287"/>
      <c r="AA32" s="287"/>
      <c r="AB32" s="288"/>
      <c r="AC32" s="295"/>
      <c r="AD32" s="273"/>
      <c r="AE32" s="273"/>
      <c r="AF32" s="274"/>
      <c r="AG32" s="272"/>
      <c r="AH32" s="273"/>
      <c r="AI32" s="273"/>
      <c r="AJ32" s="274"/>
      <c r="AK32" s="175" t="str">
        <f t="shared" ref="AK32" si="2">IFERROR(IF(L32&amp;P32=$AK$5&amp;$AK$7,1,""),"")</f>
        <v/>
      </c>
      <c r="AL32" s="174" t="str">
        <f t="shared" ref="AL32" si="3">IFERROR(IF(L32&amp;P32=$AL$5&amp;$AK$7,1,""),"")</f>
        <v/>
      </c>
      <c r="AM32" s="174" t="str">
        <f>IF(P32=$AM$5,1,"")</f>
        <v/>
      </c>
    </row>
    <row r="33" spans="1:39" ht="15.6" customHeight="1">
      <c r="B33" s="168"/>
      <c r="C33" s="169"/>
      <c r="D33" s="102" t="e">
        <f>VLOOKUP(A32,①申込基礎データ!$B$41:$F$85,3,0)</f>
        <v>#N/A</v>
      </c>
      <c r="E33" s="103"/>
      <c r="F33" s="103"/>
      <c r="G33" s="103"/>
      <c r="H33" s="103"/>
      <c r="I33" s="103"/>
      <c r="J33" s="103"/>
      <c r="K33" s="104"/>
      <c r="L33" s="88"/>
      <c r="M33" s="88"/>
      <c r="N33" s="88"/>
      <c r="O33" s="88"/>
      <c r="P33" s="301"/>
      <c r="Q33" s="302"/>
      <c r="R33" s="302"/>
      <c r="S33" s="302"/>
      <c r="T33" s="302"/>
      <c r="U33" s="98"/>
      <c r="V33" s="282"/>
      <c r="W33" s="283"/>
      <c r="X33" s="289"/>
      <c r="Y33" s="290"/>
      <c r="Z33" s="290"/>
      <c r="AA33" s="290"/>
      <c r="AB33" s="291"/>
      <c r="AC33" s="296"/>
      <c r="AD33" s="276"/>
      <c r="AE33" s="276"/>
      <c r="AF33" s="125"/>
      <c r="AG33" s="275"/>
      <c r="AH33" s="276"/>
      <c r="AI33" s="276"/>
      <c r="AJ33" s="125"/>
      <c r="AK33" s="175"/>
      <c r="AL33" s="174"/>
      <c r="AM33" s="174"/>
    </row>
    <row r="34" spans="1:39" ht="15.6" customHeight="1">
      <c r="B34" s="170"/>
      <c r="C34" s="171"/>
      <c r="D34" s="105"/>
      <c r="E34" s="106"/>
      <c r="F34" s="106"/>
      <c r="G34" s="106"/>
      <c r="H34" s="106"/>
      <c r="I34" s="106"/>
      <c r="J34" s="106"/>
      <c r="K34" s="107"/>
      <c r="L34" s="89"/>
      <c r="M34" s="89"/>
      <c r="N34" s="89"/>
      <c r="O34" s="89"/>
      <c r="P34" s="306"/>
      <c r="Q34" s="307"/>
      <c r="R34" s="307"/>
      <c r="S34" s="307"/>
      <c r="T34" s="307"/>
      <c r="U34" s="308"/>
      <c r="V34" s="309"/>
      <c r="W34" s="310"/>
      <c r="X34" s="311"/>
      <c r="Y34" s="312"/>
      <c r="Z34" s="312"/>
      <c r="AA34" s="312"/>
      <c r="AB34" s="313"/>
      <c r="AC34" s="297"/>
      <c r="AD34" s="278"/>
      <c r="AE34" s="278"/>
      <c r="AF34" s="279"/>
      <c r="AG34" s="277"/>
      <c r="AH34" s="278"/>
      <c r="AI34" s="278"/>
      <c r="AJ34" s="279"/>
      <c r="AK34" s="175"/>
      <c r="AL34" s="174"/>
      <c r="AM34" s="174"/>
    </row>
    <row r="35" spans="1:39" ht="15.6" customHeight="1">
      <c r="A35">
        <v>60</v>
      </c>
      <c r="B35" s="166">
        <v>10</v>
      </c>
      <c r="C35" s="167"/>
      <c r="D35" s="85" t="e">
        <f>VLOOKUP(A35,①申込基礎データ!$B$41:$F$85,2,0)</f>
        <v>#N/A</v>
      </c>
      <c r="E35" s="86"/>
      <c r="F35" s="86"/>
      <c r="G35" s="86"/>
      <c r="H35" s="86"/>
      <c r="I35" s="86"/>
      <c r="J35" s="86"/>
      <c r="K35" s="86"/>
      <c r="L35" s="87" t="e">
        <f>VLOOKUP(A35,①申込基礎データ!$B$41:$F$85,4,0)</f>
        <v>#N/A</v>
      </c>
      <c r="M35" s="87"/>
      <c r="N35" s="87" t="e">
        <f>VLOOKUP(A35,①申込基礎データ!$B$41:$F$85,5,0)</f>
        <v>#N/A</v>
      </c>
      <c r="O35" s="87"/>
      <c r="P35" s="298"/>
      <c r="Q35" s="299"/>
      <c r="R35" s="299"/>
      <c r="S35" s="299"/>
      <c r="T35" s="299"/>
      <c r="U35" s="300"/>
      <c r="V35" s="280"/>
      <c r="W35" s="281"/>
      <c r="X35" s="286"/>
      <c r="Y35" s="287"/>
      <c r="Z35" s="287"/>
      <c r="AA35" s="287"/>
      <c r="AB35" s="288"/>
      <c r="AC35" s="295"/>
      <c r="AD35" s="273"/>
      <c r="AE35" s="273"/>
      <c r="AF35" s="274"/>
      <c r="AG35" s="272"/>
      <c r="AH35" s="273"/>
      <c r="AI35" s="273"/>
      <c r="AJ35" s="274"/>
      <c r="AK35" s="175" t="str">
        <f t="shared" ref="AK35" si="4">IFERROR(IF(L35&amp;P35=$AK$5&amp;$AK$7,1,""),"")</f>
        <v/>
      </c>
      <c r="AL35" s="174" t="str">
        <f t="shared" ref="AL35" si="5">IFERROR(IF(L35&amp;P35=$AL$5&amp;$AK$7,1,""),"")</f>
        <v/>
      </c>
      <c r="AM35" s="174" t="str">
        <f>IF(P35=$AM$5,1,"")</f>
        <v/>
      </c>
    </row>
    <row r="36" spans="1:39" ht="15.6" customHeight="1">
      <c r="B36" s="168"/>
      <c r="C36" s="169"/>
      <c r="D36" s="102" t="e">
        <f>VLOOKUP(A35,①申込基礎データ!$B$41:$F$85,3,0)</f>
        <v>#N/A</v>
      </c>
      <c r="E36" s="103"/>
      <c r="F36" s="103"/>
      <c r="G36" s="103"/>
      <c r="H36" s="103"/>
      <c r="I36" s="103"/>
      <c r="J36" s="103"/>
      <c r="K36" s="104"/>
      <c r="L36" s="88"/>
      <c r="M36" s="88"/>
      <c r="N36" s="88"/>
      <c r="O36" s="88"/>
      <c r="P36" s="301"/>
      <c r="Q36" s="302"/>
      <c r="R36" s="302"/>
      <c r="S36" s="302"/>
      <c r="T36" s="302"/>
      <c r="U36" s="98"/>
      <c r="V36" s="282"/>
      <c r="W36" s="283"/>
      <c r="X36" s="289"/>
      <c r="Y36" s="290"/>
      <c r="Z36" s="290"/>
      <c r="AA36" s="290"/>
      <c r="AB36" s="291"/>
      <c r="AC36" s="296"/>
      <c r="AD36" s="276"/>
      <c r="AE36" s="276"/>
      <c r="AF36" s="125"/>
      <c r="AG36" s="275"/>
      <c r="AH36" s="276"/>
      <c r="AI36" s="276"/>
      <c r="AJ36" s="125"/>
      <c r="AK36" s="175"/>
      <c r="AL36" s="174"/>
      <c r="AM36" s="174"/>
    </row>
    <row r="37" spans="1:39" ht="15.6" customHeight="1">
      <c r="B37" s="170"/>
      <c r="C37" s="171"/>
      <c r="D37" s="105"/>
      <c r="E37" s="106"/>
      <c r="F37" s="106"/>
      <c r="G37" s="106"/>
      <c r="H37" s="106"/>
      <c r="I37" s="106"/>
      <c r="J37" s="106"/>
      <c r="K37" s="107"/>
      <c r="L37" s="89"/>
      <c r="M37" s="89"/>
      <c r="N37" s="89"/>
      <c r="O37" s="89"/>
      <c r="P37" s="306"/>
      <c r="Q37" s="307"/>
      <c r="R37" s="307"/>
      <c r="S37" s="307"/>
      <c r="T37" s="307"/>
      <c r="U37" s="308"/>
      <c r="V37" s="309"/>
      <c r="W37" s="310"/>
      <c r="X37" s="311"/>
      <c r="Y37" s="312"/>
      <c r="Z37" s="312"/>
      <c r="AA37" s="312"/>
      <c r="AB37" s="313"/>
      <c r="AC37" s="297"/>
      <c r="AD37" s="278"/>
      <c r="AE37" s="278"/>
      <c r="AF37" s="279"/>
      <c r="AG37" s="277"/>
      <c r="AH37" s="278"/>
      <c r="AI37" s="278"/>
      <c r="AJ37" s="279"/>
      <c r="AK37" s="175"/>
      <c r="AL37" s="174"/>
      <c r="AM37" s="174"/>
    </row>
    <row r="38" spans="1:39" ht="15.6" customHeight="1">
      <c r="A38">
        <v>61</v>
      </c>
      <c r="B38" s="166">
        <v>11</v>
      </c>
      <c r="C38" s="167"/>
      <c r="D38" s="85" t="e">
        <f>VLOOKUP(A38,①申込基礎データ!$B$41:$F$85,2,0)</f>
        <v>#N/A</v>
      </c>
      <c r="E38" s="86"/>
      <c r="F38" s="86"/>
      <c r="G38" s="86"/>
      <c r="H38" s="86"/>
      <c r="I38" s="86"/>
      <c r="J38" s="86"/>
      <c r="K38" s="86"/>
      <c r="L38" s="87" t="e">
        <f>VLOOKUP(A38,①申込基礎データ!$B$41:$F$85,4,0)</f>
        <v>#N/A</v>
      </c>
      <c r="M38" s="87"/>
      <c r="N38" s="87" t="e">
        <f>VLOOKUP(A38,①申込基礎データ!$B$41:$F$85,5,0)</f>
        <v>#N/A</v>
      </c>
      <c r="O38" s="87"/>
      <c r="P38" s="298"/>
      <c r="Q38" s="299"/>
      <c r="R38" s="299"/>
      <c r="S38" s="299"/>
      <c r="T38" s="299"/>
      <c r="U38" s="300"/>
      <c r="V38" s="280"/>
      <c r="W38" s="281"/>
      <c r="X38" s="286"/>
      <c r="Y38" s="287"/>
      <c r="Z38" s="287"/>
      <c r="AA38" s="287"/>
      <c r="AB38" s="288"/>
      <c r="AC38" s="295"/>
      <c r="AD38" s="273"/>
      <c r="AE38" s="273"/>
      <c r="AF38" s="274"/>
      <c r="AG38" s="272"/>
      <c r="AH38" s="273"/>
      <c r="AI38" s="273"/>
      <c r="AJ38" s="274"/>
      <c r="AK38" s="175" t="str">
        <f t="shared" ref="AK38" si="6">IFERROR(IF(L38&amp;P38=$AK$5&amp;$AK$7,1,""),"")</f>
        <v/>
      </c>
      <c r="AL38" s="174" t="str">
        <f t="shared" ref="AL38" si="7">IFERROR(IF(L38&amp;P38=$AL$5&amp;$AK$7,1,""),"")</f>
        <v/>
      </c>
      <c r="AM38" s="174" t="str">
        <f>IF(P38=$AM$5,1,"")</f>
        <v/>
      </c>
    </row>
    <row r="39" spans="1:39" ht="15.6" customHeight="1">
      <c r="B39" s="168"/>
      <c r="C39" s="169"/>
      <c r="D39" s="102" t="e">
        <f>VLOOKUP(A38,①申込基礎データ!$B$41:$F$85,3,0)</f>
        <v>#N/A</v>
      </c>
      <c r="E39" s="103"/>
      <c r="F39" s="103"/>
      <c r="G39" s="103"/>
      <c r="H39" s="103"/>
      <c r="I39" s="103"/>
      <c r="J39" s="103"/>
      <c r="K39" s="104"/>
      <c r="L39" s="88"/>
      <c r="M39" s="88"/>
      <c r="N39" s="88"/>
      <c r="O39" s="88"/>
      <c r="P39" s="301"/>
      <c r="Q39" s="302"/>
      <c r="R39" s="302"/>
      <c r="S39" s="302"/>
      <c r="T39" s="302"/>
      <c r="U39" s="98"/>
      <c r="V39" s="282"/>
      <c r="W39" s="283"/>
      <c r="X39" s="289"/>
      <c r="Y39" s="290"/>
      <c r="Z39" s="290"/>
      <c r="AA39" s="290"/>
      <c r="AB39" s="291"/>
      <c r="AC39" s="296"/>
      <c r="AD39" s="276"/>
      <c r="AE39" s="276"/>
      <c r="AF39" s="125"/>
      <c r="AG39" s="275"/>
      <c r="AH39" s="276"/>
      <c r="AI39" s="276"/>
      <c r="AJ39" s="125"/>
      <c r="AK39" s="175"/>
      <c r="AL39" s="174"/>
      <c r="AM39" s="174"/>
    </row>
    <row r="40" spans="1:39" ht="15.6" customHeight="1">
      <c r="B40" s="170"/>
      <c r="C40" s="171"/>
      <c r="D40" s="105"/>
      <c r="E40" s="106"/>
      <c r="F40" s="106"/>
      <c r="G40" s="106"/>
      <c r="H40" s="106"/>
      <c r="I40" s="106"/>
      <c r="J40" s="106"/>
      <c r="K40" s="107"/>
      <c r="L40" s="89"/>
      <c r="M40" s="89"/>
      <c r="N40" s="89"/>
      <c r="O40" s="89"/>
      <c r="P40" s="306"/>
      <c r="Q40" s="307"/>
      <c r="R40" s="307"/>
      <c r="S40" s="307"/>
      <c r="T40" s="307"/>
      <c r="U40" s="308"/>
      <c r="V40" s="309"/>
      <c r="W40" s="310"/>
      <c r="X40" s="311"/>
      <c r="Y40" s="312"/>
      <c r="Z40" s="312"/>
      <c r="AA40" s="312"/>
      <c r="AB40" s="313"/>
      <c r="AC40" s="297"/>
      <c r="AD40" s="278"/>
      <c r="AE40" s="278"/>
      <c r="AF40" s="279"/>
      <c r="AG40" s="277"/>
      <c r="AH40" s="278"/>
      <c r="AI40" s="278"/>
      <c r="AJ40" s="279"/>
      <c r="AK40" s="175"/>
      <c r="AL40" s="174"/>
      <c r="AM40" s="174"/>
    </row>
    <row r="41" spans="1:39" ht="15.6" customHeight="1">
      <c r="A41">
        <v>62</v>
      </c>
      <c r="B41" s="166">
        <v>12</v>
      </c>
      <c r="C41" s="167"/>
      <c r="D41" s="85" t="e">
        <f>VLOOKUP(A41,①申込基礎データ!$B$41:$F$85,2,0)</f>
        <v>#N/A</v>
      </c>
      <c r="E41" s="86"/>
      <c r="F41" s="86"/>
      <c r="G41" s="86"/>
      <c r="H41" s="86"/>
      <c r="I41" s="86"/>
      <c r="J41" s="86"/>
      <c r="K41" s="86"/>
      <c r="L41" s="87" t="e">
        <f>VLOOKUP(A41,①申込基礎データ!$B$41:$F$85,4,0)</f>
        <v>#N/A</v>
      </c>
      <c r="M41" s="87"/>
      <c r="N41" s="87" t="e">
        <f>VLOOKUP(A41,①申込基礎データ!$B$41:$F$85,5,0)</f>
        <v>#N/A</v>
      </c>
      <c r="O41" s="87"/>
      <c r="P41" s="298"/>
      <c r="Q41" s="299"/>
      <c r="R41" s="299"/>
      <c r="S41" s="299"/>
      <c r="T41" s="299"/>
      <c r="U41" s="300"/>
      <c r="V41" s="280"/>
      <c r="W41" s="281"/>
      <c r="X41" s="286"/>
      <c r="Y41" s="287"/>
      <c r="Z41" s="287"/>
      <c r="AA41" s="287"/>
      <c r="AB41" s="288"/>
      <c r="AC41" s="295"/>
      <c r="AD41" s="273"/>
      <c r="AE41" s="273"/>
      <c r="AF41" s="274"/>
      <c r="AG41" s="272"/>
      <c r="AH41" s="273"/>
      <c r="AI41" s="273"/>
      <c r="AJ41" s="274"/>
      <c r="AK41" s="175" t="str">
        <f t="shared" ref="AK41" si="8">IFERROR(IF(L41&amp;P41=$AK$5&amp;$AK$7,1,""),"")</f>
        <v/>
      </c>
      <c r="AL41" s="174" t="str">
        <f t="shared" ref="AL41" si="9">IFERROR(IF(L41&amp;P41=$AL$5&amp;$AK$7,1,""),"")</f>
        <v/>
      </c>
      <c r="AM41" s="174" t="str">
        <f>IF(P41=$AM$5,1,"")</f>
        <v/>
      </c>
    </row>
    <row r="42" spans="1:39" ht="15.6" customHeight="1">
      <c r="B42" s="168"/>
      <c r="C42" s="169"/>
      <c r="D42" s="102" t="e">
        <f>VLOOKUP(A41,①申込基礎データ!$B$41:$F$85,3,0)</f>
        <v>#N/A</v>
      </c>
      <c r="E42" s="103"/>
      <c r="F42" s="103"/>
      <c r="G42" s="103"/>
      <c r="H42" s="103"/>
      <c r="I42" s="103"/>
      <c r="J42" s="103"/>
      <c r="K42" s="104"/>
      <c r="L42" s="88"/>
      <c r="M42" s="88"/>
      <c r="N42" s="88"/>
      <c r="O42" s="88"/>
      <c r="P42" s="301"/>
      <c r="Q42" s="302"/>
      <c r="R42" s="302"/>
      <c r="S42" s="302"/>
      <c r="T42" s="302"/>
      <c r="U42" s="98"/>
      <c r="V42" s="282"/>
      <c r="W42" s="283"/>
      <c r="X42" s="289"/>
      <c r="Y42" s="290"/>
      <c r="Z42" s="290"/>
      <c r="AA42" s="290"/>
      <c r="AB42" s="291"/>
      <c r="AC42" s="296"/>
      <c r="AD42" s="276"/>
      <c r="AE42" s="276"/>
      <c r="AF42" s="125"/>
      <c r="AG42" s="275"/>
      <c r="AH42" s="276"/>
      <c r="AI42" s="276"/>
      <c r="AJ42" s="125"/>
      <c r="AK42" s="175"/>
      <c r="AL42" s="174"/>
      <c r="AM42" s="174"/>
    </row>
    <row r="43" spans="1:39" ht="15.6" customHeight="1">
      <c r="B43" s="170"/>
      <c r="C43" s="171"/>
      <c r="D43" s="105"/>
      <c r="E43" s="106"/>
      <c r="F43" s="106"/>
      <c r="G43" s="106"/>
      <c r="H43" s="106"/>
      <c r="I43" s="106"/>
      <c r="J43" s="106"/>
      <c r="K43" s="107"/>
      <c r="L43" s="89"/>
      <c r="M43" s="89"/>
      <c r="N43" s="89"/>
      <c r="O43" s="89"/>
      <c r="P43" s="306"/>
      <c r="Q43" s="307"/>
      <c r="R43" s="307"/>
      <c r="S43" s="307"/>
      <c r="T43" s="307"/>
      <c r="U43" s="308"/>
      <c r="V43" s="309"/>
      <c r="W43" s="310"/>
      <c r="X43" s="311"/>
      <c r="Y43" s="312"/>
      <c r="Z43" s="312"/>
      <c r="AA43" s="312"/>
      <c r="AB43" s="313"/>
      <c r="AC43" s="297"/>
      <c r="AD43" s="278"/>
      <c r="AE43" s="278"/>
      <c r="AF43" s="279"/>
      <c r="AG43" s="277"/>
      <c r="AH43" s="278"/>
      <c r="AI43" s="278"/>
      <c r="AJ43" s="279"/>
      <c r="AK43" s="175"/>
      <c r="AL43" s="174"/>
      <c r="AM43" s="174"/>
    </row>
    <row r="44" spans="1:39" ht="15.6" customHeight="1">
      <c r="A44">
        <v>63</v>
      </c>
      <c r="B44" s="166">
        <v>13</v>
      </c>
      <c r="C44" s="167"/>
      <c r="D44" s="85" t="e">
        <f>VLOOKUP(A44,①申込基礎データ!$B$41:$F$85,2,0)</f>
        <v>#N/A</v>
      </c>
      <c r="E44" s="86"/>
      <c r="F44" s="86"/>
      <c r="G44" s="86"/>
      <c r="H44" s="86"/>
      <c r="I44" s="86"/>
      <c r="J44" s="86"/>
      <c r="K44" s="86"/>
      <c r="L44" s="87" t="e">
        <f>VLOOKUP(A44,①申込基礎データ!$B$41:$F$85,4,0)</f>
        <v>#N/A</v>
      </c>
      <c r="M44" s="87"/>
      <c r="N44" s="87" t="e">
        <f>VLOOKUP(A44,①申込基礎データ!$B$41:$F$85,5,0)</f>
        <v>#N/A</v>
      </c>
      <c r="O44" s="87"/>
      <c r="P44" s="298"/>
      <c r="Q44" s="299"/>
      <c r="R44" s="299"/>
      <c r="S44" s="299"/>
      <c r="T44" s="299"/>
      <c r="U44" s="300"/>
      <c r="V44" s="280"/>
      <c r="W44" s="281"/>
      <c r="X44" s="286"/>
      <c r="Y44" s="287"/>
      <c r="Z44" s="287"/>
      <c r="AA44" s="287"/>
      <c r="AB44" s="288"/>
      <c r="AC44" s="295"/>
      <c r="AD44" s="273"/>
      <c r="AE44" s="273"/>
      <c r="AF44" s="274"/>
      <c r="AG44" s="272"/>
      <c r="AH44" s="273"/>
      <c r="AI44" s="273"/>
      <c r="AJ44" s="274"/>
      <c r="AK44" s="175" t="str">
        <f t="shared" ref="AK44" si="10">IFERROR(IF(L44&amp;P44=$AK$5&amp;$AK$7,1,""),"")</f>
        <v/>
      </c>
      <c r="AL44" s="174" t="str">
        <f t="shared" ref="AL44" si="11">IFERROR(IF(L44&amp;P44=$AL$5&amp;$AK$7,1,""),"")</f>
        <v/>
      </c>
      <c r="AM44" s="174" t="str">
        <f>IF(P44=$AM$5,1,"")</f>
        <v/>
      </c>
    </row>
    <row r="45" spans="1:39" ht="15.6" customHeight="1">
      <c r="B45" s="168"/>
      <c r="C45" s="169"/>
      <c r="D45" s="102" t="e">
        <f>VLOOKUP(A44,①申込基礎データ!$B$41:$F$85,3,0)</f>
        <v>#N/A</v>
      </c>
      <c r="E45" s="103"/>
      <c r="F45" s="103"/>
      <c r="G45" s="103"/>
      <c r="H45" s="103"/>
      <c r="I45" s="103"/>
      <c r="J45" s="103"/>
      <c r="K45" s="104"/>
      <c r="L45" s="88"/>
      <c r="M45" s="88"/>
      <c r="N45" s="88"/>
      <c r="O45" s="88"/>
      <c r="P45" s="301"/>
      <c r="Q45" s="302"/>
      <c r="R45" s="302"/>
      <c r="S45" s="302"/>
      <c r="T45" s="302"/>
      <c r="U45" s="98"/>
      <c r="V45" s="282"/>
      <c r="W45" s="283"/>
      <c r="X45" s="289"/>
      <c r="Y45" s="290"/>
      <c r="Z45" s="290"/>
      <c r="AA45" s="290"/>
      <c r="AB45" s="291"/>
      <c r="AC45" s="296"/>
      <c r="AD45" s="276"/>
      <c r="AE45" s="276"/>
      <c r="AF45" s="125"/>
      <c r="AG45" s="275"/>
      <c r="AH45" s="276"/>
      <c r="AI45" s="276"/>
      <c r="AJ45" s="125"/>
      <c r="AK45" s="175"/>
      <c r="AL45" s="174"/>
      <c r="AM45" s="174"/>
    </row>
    <row r="46" spans="1:39" ht="15.6" customHeight="1">
      <c r="B46" s="170"/>
      <c r="C46" s="171"/>
      <c r="D46" s="105"/>
      <c r="E46" s="106"/>
      <c r="F46" s="106"/>
      <c r="G46" s="106"/>
      <c r="H46" s="106"/>
      <c r="I46" s="106"/>
      <c r="J46" s="106"/>
      <c r="K46" s="107"/>
      <c r="L46" s="89"/>
      <c r="M46" s="89"/>
      <c r="N46" s="89"/>
      <c r="O46" s="89"/>
      <c r="P46" s="306"/>
      <c r="Q46" s="307"/>
      <c r="R46" s="307"/>
      <c r="S46" s="307"/>
      <c r="T46" s="307"/>
      <c r="U46" s="308"/>
      <c r="V46" s="309"/>
      <c r="W46" s="310"/>
      <c r="X46" s="311"/>
      <c r="Y46" s="312"/>
      <c r="Z46" s="312"/>
      <c r="AA46" s="312"/>
      <c r="AB46" s="313"/>
      <c r="AC46" s="297"/>
      <c r="AD46" s="278"/>
      <c r="AE46" s="278"/>
      <c r="AF46" s="279"/>
      <c r="AG46" s="277"/>
      <c r="AH46" s="278"/>
      <c r="AI46" s="278"/>
      <c r="AJ46" s="279"/>
      <c r="AK46" s="175"/>
      <c r="AL46" s="174"/>
      <c r="AM46" s="174"/>
    </row>
    <row r="47" spans="1:39" ht="15.6" customHeight="1">
      <c r="A47">
        <v>64</v>
      </c>
      <c r="B47" s="166">
        <v>14</v>
      </c>
      <c r="C47" s="167"/>
      <c r="D47" s="85" t="e">
        <f>VLOOKUP(A47,①申込基礎データ!$B$41:$F$85,2,0)</f>
        <v>#N/A</v>
      </c>
      <c r="E47" s="86"/>
      <c r="F47" s="86"/>
      <c r="G47" s="86"/>
      <c r="H47" s="86"/>
      <c r="I47" s="86"/>
      <c r="J47" s="86"/>
      <c r="K47" s="86"/>
      <c r="L47" s="87" t="e">
        <f>VLOOKUP(A47,①申込基礎データ!$B$41:$F$85,4,0)</f>
        <v>#N/A</v>
      </c>
      <c r="M47" s="87"/>
      <c r="N47" s="87" t="e">
        <f>VLOOKUP(A47,①申込基礎データ!$B$41:$F$85,5,0)</f>
        <v>#N/A</v>
      </c>
      <c r="O47" s="87"/>
      <c r="P47" s="298"/>
      <c r="Q47" s="299"/>
      <c r="R47" s="299"/>
      <c r="S47" s="299"/>
      <c r="T47" s="299"/>
      <c r="U47" s="300"/>
      <c r="V47" s="280"/>
      <c r="W47" s="281"/>
      <c r="X47" s="286"/>
      <c r="Y47" s="287"/>
      <c r="Z47" s="287"/>
      <c r="AA47" s="287"/>
      <c r="AB47" s="288"/>
      <c r="AC47" s="295"/>
      <c r="AD47" s="273"/>
      <c r="AE47" s="273"/>
      <c r="AF47" s="274"/>
      <c r="AG47" s="272"/>
      <c r="AH47" s="273"/>
      <c r="AI47" s="273"/>
      <c r="AJ47" s="274"/>
      <c r="AK47" s="175" t="str">
        <f t="shared" ref="AK47" si="12">IFERROR(IF(L47&amp;P47=$AK$5&amp;$AK$7,1,""),"")</f>
        <v/>
      </c>
      <c r="AL47" s="174" t="str">
        <f t="shared" ref="AL47" si="13">IFERROR(IF(L47&amp;P47=$AL$5&amp;$AK$7,1,""),"")</f>
        <v/>
      </c>
      <c r="AM47" s="174" t="str">
        <f>IF(P47=$AM$5,1,"")</f>
        <v/>
      </c>
    </row>
    <row r="48" spans="1:39" ht="15.6" customHeight="1">
      <c r="B48" s="168"/>
      <c r="C48" s="169"/>
      <c r="D48" s="102" t="e">
        <f>VLOOKUP(A47,①申込基礎データ!$B$41:$F$85,3,0)</f>
        <v>#N/A</v>
      </c>
      <c r="E48" s="103"/>
      <c r="F48" s="103"/>
      <c r="G48" s="103"/>
      <c r="H48" s="103"/>
      <c r="I48" s="103"/>
      <c r="J48" s="103"/>
      <c r="K48" s="104"/>
      <c r="L48" s="88"/>
      <c r="M48" s="88"/>
      <c r="N48" s="88"/>
      <c r="O48" s="88"/>
      <c r="P48" s="301"/>
      <c r="Q48" s="302"/>
      <c r="R48" s="302"/>
      <c r="S48" s="302"/>
      <c r="T48" s="302"/>
      <c r="U48" s="98"/>
      <c r="V48" s="282"/>
      <c r="W48" s="283"/>
      <c r="X48" s="289"/>
      <c r="Y48" s="290"/>
      <c r="Z48" s="290"/>
      <c r="AA48" s="290"/>
      <c r="AB48" s="291"/>
      <c r="AC48" s="296"/>
      <c r="AD48" s="276"/>
      <c r="AE48" s="276"/>
      <c r="AF48" s="125"/>
      <c r="AG48" s="275"/>
      <c r="AH48" s="276"/>
      <c r="AI48" s="276"/>
      <c r="AJ48" s="125"/>
      <c r="AK48" s="175"/>
      <c r="AL48" s="174"/>
      <c r="AM48" s="174"/>
    </row>
    <row r="49" spans="1:39" ht="15.6" customHeight="1">
      <c r="B49" s="170"/>
      <c r="C49" s="171"/>
      <c r="D49" s="105"/>
      <c r="E49" s="106"/>
      <c r="F49" s="106"/>
      <c r="G49" s="106"/>
      <c r="H49" s="106"/>
      <c r="I49" s="106"/>
      <c r="J49" s="106"/>
      <c r="K49" s="107"/>
      <c r="L49" s="89"/>
      <c r="M49" s="89"/>
      <c r="N49" s="89"/>
      <c r="O49" s="89"/>
      <c r="P49" s="306"/>
      <c r="Q49" s="307"/>
      <c r="R49" s="307"/>
      <c r="S49" s="307"/>
      <c r="T49" s="307"/>
      <c r="U49" s="308"/>
      <c r="V49" s="309"/>
      <c r="W49" s="310"/>
      <c r="X49" s="311"/>
      <c r="Y49" s="312"/>
      <c r="Z49" s="312"/>
      <c r="AA49" s="312"/>
      <c r="AB49" s="313"/>
      <c r="AC49" s="297"/>
      <c r="AD49" s="278"/>
      <c r="AE49" s="278"/>
      <c r="AF49" s="279"/>
      <c r="AG49" s="277"/>
      <c r="AH49" s="278"/>
      <c r="AI49" s="278"/>
      <c r="AJ49" s="279"/>
      <c r="AK49" s="175"/>
      <c r="AL49" s="174"/>
      <c r="AM49" s="174"/>
    </row>
    <row r="50" spans="1:39" ht="15.6" customHeight="1">
      <c r="A50">
        <v>65</v>
      </c>
      <c r="B50" s="166">
        <v>15</v>
      </c>
      <c r="C50" s="167"/>
      <c r="D50" s="85" t="e">
        <f>VLOOKUP(A50,①申込基礎データ!$B$41:$F$85,2,0)</f>
        <v>#N/A</v>
      </c>
      <c r="E50" s="86"/>
      <c r="F50" s="86"/>
      <c r="G50" s="86"/>
      <c r="H50" s="86"/>
      <c r="I50" s="86"/>
      <c r="J50" s="86"/>
      <c r="K50" s="86"/>
      <c r="L50" s="87" t="e">
        <f>VLOOKUP(A50,①申込基礎データ!$B$41:$F$85,4,0)</f>
        <v>#N/A</v>
      </c>
      <c r="M50" s="87"/>
      <c r="N50" s="87" t="e">
        <f>VLOOKUP(A50,①申込基礎データ!$B$41:$F$85,5,0)</f>
        <v>#N/A</v>
      </c>
      <c r="O50" s="87"/>
      <c r="P50" s="298"/>
      <c r="Q50" s="299"/>
      <c r="R50" s="299"/>
      <c r="S50" s="299"/>
      <c r="T50" s="299"/>
      <c r="U50" s="300"/>
      <c r="V50" s="280"/>
      <c r="W50" s="281"/>
      <c r="X50" s="286"/>
      <c r="Y50" s="287"/>
      <c r="Z50" s="287"/>
      <c r="AA50" s="287"/>
      <c r="AB50" s="288"/>
      <c r="AC50" s="295"/>
      <c r="AD50" s="273"/>
      <c r="AE50" s="273"/>
      <c r="AF50" s="274"/>
      <c r="AG50" s="272"/>
      <c r="AH50" s="273"/>
      <c r="AI50" s="273"/>
      <c r="AJ50" s="274"/>
      <c r="AK50" s="175" t="str">
        <f t="shared" ref="AK50" si="14">IFERROR(IF(L50&amp;P50=$AK$5&amp;$AK$7,1,""),"")</f>
        <v/>
      </c>
      <c r="AL50" s="174" t="str">
        <f t="shared" ref="AL50" si="15">IFERROR(IF(L50&amp;P50=$AL$5&amp;$AK$7,1,""),"")</f>
        <v/>
      </c>
      <c r="AM50" s="174" t="str">
        <f>IF(P50=$AM$5,1,"")</f>
        <v/>
      </c>
    </row>
    <row r="51" spans="1:39" ht="15.6" customHeight="1">
      <c r="B51" s="168"/>
      <c r="C51" s="169"/>
      <c r="D51" s="102" t="e">
        <f>VLOOKUP(A50,①申込基礎データ!$B$41:$F$85,3,0)</f>
        <v>#N/A</v>
      </c>
      <c r="E51" s="103"/>
      <c r="F51" s="103"/>
      <c r="G51" s="103"/>
      <c r="H51" s="103"/>
      <c r="I51" s="103"/>
      <c r="J51" s="103"/>
      <c r="K51" s="104"/>
      <c r="L51" s="88"/>
      <c r="M51" s="88"/>
      <c r="N51" s="88"/>
      <c r="O51" s="88"/>
      <c r="P51" s="301"/>
      <c r="Q51" s="302"/>
      <c r="R51" s="302"/>
      <c r="S51" s="302"/>
      <c r="T51" s="302"/>
      <c r="U51" s="98"/>
      <c r="V51" s="282"/>
      <c r="W51" s="283"/>
      <c r="X51" s="289"/>
      <c r="Y51" s="290"/>
      <c r="Z51" s="290"/>
      <c r="AA51" s="290"/>
      <c r="AB51" s="291"/>
      <c r="AC51" s="296"/>
      <c r="AD51" s="276"/>
      <c r="AE51" s="276"/>
      <c r="AF51" s="125"/>
      <c r="AG51" s="275"/>
      <c r="AH51" s="276"/>
      <c r="AI51" s="276"/>
      <c r="AJ51" s="125"/>
      <c r="AK51" s="175"/>
      <c r="AL51" s="174"/>
      <c r="AM51" s="174"/>
    </row>
    <row r="52" spans="1:39" ht="15.6" customHeight="1" thickBot="1">
      <c r="B52" s="170"/>
      <c r="C52" s="171"/>
      <c r="D52" s="269"/>
      <c r="E52" s="270"/>
      <c r="F52" s="270"/>
      <c r="G52" s="270"/>
      <c r="H52" s="270"/>
      <c r="I52" s="270"/>
      <c r="J52" s="270"/>
      <c r="K52" s="271"/>
      <c r="L52" s="268"/>
      <c r="M52" s="268"/>
      <c r="N52" s="268"/>
      <c r="O52" s="268"/>
      <c r="P52" s="303"/>
      <c r="Q52" s="304"/>
      <c r="R52" s="304"/>
      <c r="S52" s="304"/>
      <c r="T52" s="304"/>
      <c r="U52" s="305"/>
      <c r="V52" s="284"/>
      <c r="W52" s="285"/>
      <c r="X52" s="292"/>
      <c r="Y52" s="293"/>
      <c r="Z52" s="293"/>
      <c r="AA52" s="293"/>
      <c r="AB52" s="294"/>
      <c r="AC52" s="297"/>
      <c r="AD52" s="278"/>
      <c r="AE52" s="278"/>
      <c r="AF52" s="279"/>
      <c r="AG52" s="277"/>
      <c r="AH52" s="278"/>
      <c r="AI52" s="278"/>
      <c r="AJ52" s="279"/>
      <c r="AK52" s="175"/>
      <c r="AL52" s="174"/>
      <c r="AM52" s="174"/>
    </row>
    <row r="53" spans="1:39" ht="15.6" customHeight="1">
      <c r="A53">
        <v>66</v>
      </c>
      <c r="B53" s="79">
        <f>IFERROR(IF(D51="",1,16),1)</f>
        <v>1</v>
      </c>
      <c r="C53" s="80"/>
      <c r="D53" s="93" t="e">
        <f>VLOOKUP(A53,①申込基礎データ!$B$41:$F$85,2,0)</f>
        <v>#N/A</v>
      </c>
      <c r="E53" s="94"/>
      <c r="F53" s="94"/>
      <c r="G53" s="94"/>
      <c r="H53" s="94"/>
      <c r="I53" s="94"/>
      <c r="J53" s="94"/>
      <c r="K53" s="94"/>
      <c r="L53" s="95" t="e">
        <f>VLOOKUP(A53,①申込基礎データ!$B$41:$F$85,4,0)</f>
        <v>#N/A</v>
      </c>
      <c r="M53" s="95"/>
      <c r="N53" s="95" t="e">
        <f>VLOOKUP(A53,①申込基礎データ!$B$41:$F$85,5,0)</f>
        <v>#N/A</v>
      </c>
      <c r="O53" s="95"/>
      <c r="P53" s="97"/>
      <c r="Q53" s="97"/>
      <c r="R53" s="97"/>
      <c r="S53" s="97"/>
      <c r="T53" s="97"/>
      <c r="U53" s="97"/>
      <c r="V53" s="114"/>
      <c r="W53" s="114"/>
      <c r="X53" s="117"/>
      <c r="Y53" s="117"/>
      <c r="Z53" s="117"/>
      <c r="AA53" s="117"/>
      <c r="AB53" s="118"/>
      <c r="AC53" s="123"/>
      <c r="AD53" s="124"/>
      <c r="AE53" s="124"/>
      <c r="AF53" s="124"/>
      <c r="AG53" s="124"/>
      <c r="AH53" s="124"/>
      <c r="AI53" s="124"/>
      <c r="AJ53" s="124"/>
      <c r="AK53" s="175" t="str">
        <f t="shared" ref="AK53" si="16">IFERROR(IF(L53&amp;P53=$AK$5&amp;$AK$7,1,""),"")</f>
        <v/>
      </c>
      <c r="AL53" s="174" t="str">
        <f t="shared" ref="AL53" si="17">IFERROR(IF(L53&amp;P53=$AL$5&amp;$AK$7,1,""),"")</f>
        <v/>
      </c>
      <c r="AM53" s="174" t="str">
        <f>IF(P53=$AM$5,1,"")</f>
        <v/>
      </c>
    </row>
    <row r="54" spans="1:39" ht="15.6" customHeight="1">
      <c r="B54" s="81"/>
      <c r="C54" s="82"/>
      <c r="D54" s="102" t="e">
        <f>VLOOKUP(A53,①申込基礎データ!$B$41:$F$85,3,0)</f>
        <v>#N/A</v>
      </c>
      <c r="E54" s="103"/>
      <c r="F54" s="103"/>
      <c r="G54" s="103"/>
      <c r="H54" s="103"/>
      <c r="I54" s="103"/>
      <c r="J54" s="103"/>
      <c r="K54" s="104"/>
      <c r="L54" s="88"/>
      <c r="M54" s="88"/>
      <c r="N54" s="88"/>
      <c r="O54" s="88"/>
      <c r="P54" s="99"/>
      <c r="Q54" s="99"/>
      <c r="R54" s="99"/>
      <c r="S54" s="99"/>
      <c r="T54" s="99"/>
      <c r="U54" s="99"/>
      <c r="V54" s="115"/>
      <c r="W54" s="115"/>
      <c r="X54" s="119"/>
      <c r="Y54" s="119"/>
      <c r="Z54" s="119"/>
      <c r="AA54" s="119"/>
      <c r="AB54" s="120"/>
      <c r="AC54" s="125"/>
      <c r="AD54" s="126"/>
      <c r="AE54" s="126"/>
      <c r="AF54" s="126"/>
      <c r="AG54" s="126"/>
      <c r="AH54" s="126"/>
      <c r="AI54" s="126"/>
      <c r="AJ54" s="126"/>
      <c r="AK54" s="175"/>
      <c r="AL54" s="174"/>
      <c r="AM54" s="174"/>
    </row>
    <row r="55" spans="1:39" ht="15.6" customHeight="1">
      <c r="B55" s="83"/>
      <c r="C55" s="84"/>
      <c r="D55" s="105"/>
      <c r="E55" s="106"/>
      <c r="F55" s="106"/>
      <c r="G55" s="106"/>
      <c r="H55" s="106"/>
      <c r="I55" s="106"/>
      <c r="J55" s="106"/>
      <c r="K55" s="107"/>
      <c r="L55" s="89"/>
      <c r="M55" s="89"/>
      <c r="N55" s="89"/>
      <c r="O55" s="89"/>
      <c r="P55" s="101"/>
      <c r="Q55" s="101"/>
      <c r="R55" s="101"/>
      <c r="S55" s="101"/>
      <c r="T55" s="101"/>
      <c r="U55" s="101"/>
      <c r="V55" s="116"/>
      <c r="W55" s="116"/>
      <c r="X55" s="121"/>
      <c r="Y55" s="121"/>
      <c r="Z55" s="121"/>
      <c r="AA55" s="121"/>
      <c r="AB55" s="122"/>
      <c r="AC55" s="127"/>
      <c r="AD55" s="128"/>
      <c r="AE55" s="128"/>
      <c r="AF55" s="128"/>
      <c r="AG55" s="128"/>
      <c r="AH55" s="128"/>
      <c r="AI55" s="128"/>
      <c r="AJ55" s="128"/>
      <c r="AK55" s="175"/>
      <c r="AL55" s="174"/>
      <c r="AM55" s="174"/>
    </row>
    <row r="56" spans="1:39" ht="15.6" customHeight="1">
      <c r="A56">
        <v>67</v>
      </c>
      <c r="B56" s="79">
        <f>B53+1</f>
        <v>2</v>
      </c>
      <c r="C56" s="80"/>
      <c r="D56" s="85" t="e">
        <f>VLOOKUP(A56,①申込基礎データ!$B$41:$F$85,2,0)</f>
        <v>#N/A</v>
      </c>
      <c r="E56" s="86"/>
      <c r="F56" s="86"/>
      <c r="G56" s="86"/>
      <c r="H56" s="86"/>
      <c r="I56" s="86"/>
      <c r="J56" s="86"/>
      <c r="K56" s="86"/>
      <c r="L56" s="87" t="e">
        <f>VLOOKUP(A56,①申込基礎データ!$B$41:$F$85,4,0)</f>
        <v>#N/A</v>
      </c>
      <c r="M56" s="87"/>
      <c r="N56" s="87" t="e">
        <f>VLOOKUP(A56,①申込基礎データ!$B$41:$F$85,5,0)</f>
        <v>#N/A</v>
      </c>
      <c r="O56" s="87"/>
      <c r="P56" s="144"/>
      <c r="Q56" s="144"/>
      <c r="R56" s="144"/>
      <c r="S56" s="144"/>
      <c r="T56" s="144"/>
      <c r="U56" s="144"/>
      <c r="V56" s="145"/>
      <c r="W56" s="145"/>
      <c r="X56" s="141"/>
      <c r="Y56" s="141"/>
      <c r="Z56" s="141"/>
      <c r="AA56" s="141"/>
      <c r="AB56" s="142"/>
      <c r="AC56" s="123"/>
      <c r="AD56" s="124"/>
      <c r="AE56" s="124"/>
      <c r="AF56" s="124"/>
      <c r="AG56" s="124"/>
      <c r="AH56" s="124"/>
      <c r="AI56" s="124"/>
      <c r="AJ56" s="124"/>
      <c r="AK56" s="175" t="str">
        <f t="shared" ref="AK56" si="18">IFERROR(IF(L56&amp;P56=$AK$5&amp;$AK$7,1,""),"")</f>
        <v/>
      </c>
      <c r="AL56" s="174" t="str">
        <f t="shared" ref="AL56" si="19">IFERROR(IF(L56&amp;P56=$AL$5&amp;$AK$7,1,""),"")</f>
        <v/>
      </c>
      <c r="AM56" s="174" t="str">
        <f>IF(P56=$AM$5,1,"")</f>
        <v/>
      </c>
    </row>
    <row r="57" spans="1:39" ht="15.6" customHeight="1">
      <c r="B57" s="81"/>
      <c r="C57" s="82"/>
      <c r="D57" s="102" t="e">
        <f>VLOOKUP(A56,①申込基礎データ!$B$41:$F$85,3,0)</f>
        <v>#N/A</v>
      </c>
      <c r="E57" s="103"/>
      <c r="F57" s="103"/>
      <c r="G57" s="103"/>
      <c r="H57" s="103"/>
      <c r="I57" s="103"/>
      <c r="J57" s="103"/>
      <c r="K57" s="104"/>
      <c r="L57" s="88"/>
      <c r="M57" s="88"/>
      <c r="N57" s="88"/>
      <c r="O57" s="88"/>
      <c r="P57" s="99"/>
      <c r="Q57" s="99"/>
      <c r="R57" s="99"/>
      <c r="S57" s="99"/>
      <c r="T57" s="99"/>
      <c r="U57" s="99"/>
      <c r="V57" s="115"/>
      <c r="W57" s="115"/>
      <c r="X57" s="119"/>
      <c r="Y57" s="119"/>
      <c r="Z57" s="119"/>
      <c r="AA57" s="119"/>
      <c r="AB57" s="120"/>
      <c r="AC57" s="125"/>
      <c r="AD57" s="126"/>
      <c r="AE57" s="126"/>
      <c r="AF57" s="126"/>
      <c r="AG57" s="126"/>
      <c r="AH57" s="126"/>
      <c r="AI57" s="126"/>
      <c r="AJ57" s="126"/>
      <c r="AK57" s="175"/>
      <c r="AL57" s="174"/>
      <c r="AM57" s="174"/>
    </row>
    <row r="58" spans="1:39" ht="15.6" customHeight="1">
      <c r="B58" s="83"/>
      <c r="C58" s="84"/>
      <c r="D58" s="105"/>
      <c r="E58" s="106"/>
      <c r="F58" s="106"/>
      <c r="G58" s="106"/>
      <c r="H58" s="106"/>
      <c r="I58" s="106"/>
      <c r="J58" s="106"/>
      <c r="K58" s="107"/>
      <c r="L58" s="89"/>
      <c r="M58" s="89"/>
      <c r="N58" s="89"/>
      <c r="O58" s="89"/>
      <c r="P58" s="101"/>
      <c r="Q58" s="101"/>
      <c r="R58" s="101"/>
      <c r="S58" s="101"/>
      <c r="T58" s="101"/>
      <c r="U58" s="101"/>
      <c r="V58" s="116"/>
      <c r="W58" s="116"/>
      <c r="X58" s="121"/>
      <c r="Y58" s="121"/>
      <c r="Z58" s="121"/>
      <c r="AA58" s="121"/>
      <c r="AB58" s="122"/>
      <c r="AC58" s="127"/>
      <c r="AD58" s="128"/>
      <c r="AE58" s="128"/>
      <c r="AF58" s="128"/>
      <c r="AG58" s="128"/>
      <c r="AH58" s="128"/>
      <c r="AI58" s="128"/>
      <c r="AJ58" s="128"/>
      <c r="AK58" s="175"/>
      <c r="AL58" s="174"/>
      <c r="AM58" s="174"/>
    </row>
    <row r="59" spans="1:39" ht="15.6" customHeight="1">
      <c r="A59">
        <v>68</v>
      </c>
      <c r="B59" s="79">
        <f>B56+1</f>
        <v>3</v>
      </c>
      <c r="C59" s="80"/>
      <c r="D59" s="85" t="e">
        <f>VLOOKUP(A59,①申込基礎データ!$B$41:$F$85,2,0)</f>
        <v>#N/A</v>
      </c>
      <c r="E59" s="86"/>
      <c r="F59" s="86"/>
      <c r="G59" s="86"/>
      <c r="H59" s="86"/>
      <c r="I59" s="86"/>
      <c r="J59" s="86"/>
      <c r="K59" s="86"/>
      <c r="L59" s="87" t="e">
        <f>VLOOKUP(A59,①申込基礎データ!$B$41:$F$85,4,0)</f>
        <v>#N/A</v>
      </c>
      <c r="M59" s="87"/>
      <c r="N59" s="87" t="e">
        <f>VLOOKUP(A59,①申込基礎データ!$B$41:$F$85,5,0)</f>
        <v>#N/A</v>
      </c>
      <c r="O59" s="87"/>
      <c r="P59" s="144"/>
      <c r="Q59" s="144"/>
      <c r="R59" s="144"/>
      <c r="S59" s="144"/>
      <c r="T59" s="144"/>
      <c r="U59" s="144"/>
      <c r="V59" s="145"/>
      <c r="W59" s="145"/>
      <c r="X59" s="141"/>
      <c r="Y59" s="141"/>
      <c r="Z59" s="141"/>
      <c r="AA59" s="141"/>
      <c r="AB59" s="142"/>
      <c r="AC59" s="123"/>
      <c r="AD59" s="124"/>
      <c r="AE59" s="124"/>
      <c r="AF59" s="124"/>
      <c r="AG59" s="124"/>
      <c r="AH59" s="124"/>
      <c r="AI59" s="124"/>
      <c r="AJ59" s="124"/>
      <c r="AK59" s="175" t="str">
        <f t="shared" ref="AK59" si="20">IFERROR(IF(L59&amp;P59=$AK$5&amp;$AK$7,1,""),"")</f>
        <v/>
      </c>
      <c r="AL59" s="174" t="str">
        <f t="shared" ref="AL59" si="21">IFERROR(IF(L59&amp;P59=$AL$5&amp;$AK$7,1,""),"")</f>
        <v/>
      </c>
      <c r="AM59" s="174" t="str">
        <f>IF(P59=$AM$5,1,"")</f>
        <v/>
      </c>
    </row>
    <row r="60" spans="1:39" ht="15.6" customHeight="1">
      <c r="B60" s="81"/>
      <c r="C60" s="82"/>
      <c r="D60" s="102" t="e">
        <f>VLOOKUP(A59,①申込基礎データ!$B$41:$F$85,3,0)</f>
        <v>#N/A</v>
      </c>
      <c r="E60" s="103"/>
      <c r="F60" s="103"/>
      <c r="G60" s="103"/>
      <c r="H60" s="103"/>
      <c r="I60" s="103"/>
      <c r="J60" s="103"/>
      <c r="K60" s="104"/>
      <c r="L60" s="88"/>
      <c r="M60" s="88"/>
      <c r="N60" s="88"/>
      <c r="O60" s="88"/>
      <c r="P60" s="99"/>
      <c r="Q60" s="99"/>
      <c r="R60" s="99"/>
      <c r="S60" s="99"/>
      <c r="T60" s="99"/>
      <c r="U60" s="99"/>
      <c r="V60" s="115"/>
      <c r="W60" s="115"/>
      <c r="X60" s="119"/>
      <c r="Y60" s="119"/>
      <c r="Z60" s="119"/>
      <c r="AA60" s="119"/>
      <c r="AB60" s="120"/>
      <c r="AC60" s="125"/>
      <c r="AD60" s="126"/>
      <c r="AE60" s="126"/>
      <c r="AF60" s="126"/>
      <c r="AG60" s="126"/>
      <c r="AH60" s="126"/>
      <c r="AI60" s="126"/>
      <c r="AJ60" s="126"/>
      <c r="AK60" s="175"/>
      <c r="AL60" s="174"/>
      <c r="AM60" s="174"/>
    </row>
    <row r="61" spans="1:39" ht="15.6" customHeight="1">
      <c r="B61" s="83"/>
      <c r="C61" s="84"/>
      <c r="D61" s="105"/>
      <c r="E61" s="106"/>
      <c r="F61" s="106"/>
      <c r="G61" s="106"/>
      <c r="H61" s="106"/>
      <c r="I61" s="106"/>
      <c r="J61" s="106"/>
      <c r="K61" s="107"/>
      <c r="L61" s="89"/>
      <c r="M61" s="89"/>
      <c r="N61" s="89"/>
      <c r="O61" s="89"/>
      <c r="P61" s="101"/>
      <c r="Q61" s="101"/>
      <c r="R61" s="101"/>
      <c r="S61" s="101"/>
      <c r="T61" s="101"/>
      <c r="U61" s="101"/>
      <c r="V61" s="116"/>
      <c r="W61" s="116"/>
      <c r="X61" s="121"/>
      <c r="Y61" s="121"/>
      <c r="Z61" s="121"/>
      <c r="AA61" s="121"/>
      <c r="AB61" s="122"/>
      <c r="AC61" s="127"/>
      <c r="AD61" s="128"/>
      <c r="AE61" s="128"/>
      <c r="AF61" s="128"/>
      <c r="AG61" s="128"/>
      <c r="AH61" s="128"/>
      <c r="AI61" s="128"/>
      <c r="AJ61" s="128"/>
      <c r="AK61" s="175"/>
      <c r="AL61" s="174"/>
      <c r="AM61" s="174"/>
    </row>
    <row r="62" spans="1:39" ht="15.6" customHeight="1">
      <c r="A62">
        <v>69</v>
      </c>
      <c r="B62" s="79">
        <f>B59+1</f>
        <v>4</v>
      </c>
      <c r="C62" s="80"/>
      <c r="D62" s="85" t="e">
        <f>VLOOKUP(A62,①申込基礎データ!$B$41:$F$85,2,0)</f>
        <v>#N/A</v>
      </c>
      <c r="E62" s="86"/>
      <c r="F62" s="86"/>
      <c r="G62" s="86"/>
      <c r="H62" s="86"/>
      <c r="I62" s="86"/>
      <c r="J62" s="86"/>
      <c r="K62" s="86"/>
      <c r="L62" s="87" t="e">
        <f>VLOOKUP(A62,①申込基礎データ!$B$41:$F$85,4,0)</f>
        <v>#N/A</v>
      </c>
      <c r="M62" s="87"/>
      <c r="N62" s="87" t="e">
        <f>VLOOKUP(A62,①申込基礎データ!$B$41:$F$85,5,0)</f>
        <v>#N/A</v>
      </c>
      <c r="O62" s="87"/>
      <c r="P62" s="144"/>
      <c r="Q62" s="144"/>
      <c r="R62" s="144"/>
      <c r="S62" s="144"/>
      <c r="T62" s="144"/>
      <c r="U62" s="144"/>
      <c r="V62" s="145"/>
      <c r="W62" s="145"/>
      <c r="X62" s="141"/>
      <c r="Y62" s="141"/>
      <c r="Z62" s="141"/>
      <c r="AA62" s="141"/>
      <c r="AB62" s="142"/>
      <c r="AC62" s="123"/>
      <c r="AD62" s="124"/>
      <c r="AE62" s="124"/>
      <c r="AF62" s="124"/>
      <c r="AG62" s="124"/>
      <c r="AH62" s="124"/>
      <c r="AI62" s="124"/>
      <c r="AJ62" s="124"/>
      <c r="AK62" s="175" t="str">
        <f t="shared" ref="AK62" si="22">IFERROR(IF(L62&amp;P62=$AK$5&amp;$AK$7,1,""),"")</f>
        <v/>
      </c>
      <c r="AL62" s="174" t="str">
        <f t="shared" ref="AL62" si="23">IFERROR(IF(L62&amp;P62=$AL$5&amp;$AK$7,1,""),"")</f>
        <v/>
      </c>
      <c r="AM62" s="174" t="str">
        <f>IF(P62=$AM$5,1,"")</f>
        <v/>
      </c>
    </row>
    <row r="63" spans="1:39" ht="15.6" customHeight="1">
      <c r="B63" s="81"/>
      <c r="C63" s="82"/>
      <c r="D63" s="102" t="e">
        <f>VLOOKUP(A62,①申込基礎データ!$B$41:$F$85,3,0)</f>
        <v>#N/A</v>
      </c>
      <c r="E63" s="103"/>
      <c r="F63" s="103"/>
      <c r="G63" s="103"/>
      <c r="H63" s="103"/>
      <c r="I63" s="103"/>
      <c r="J63" s="103"/>
      <c r="K63" s="104"/>
      <c r="L63" s="88"/>
      <c r="M63" s="88"/>
      <c r="N63" s="88"/>
      <c r="O63" s="88"/>
      <c r="P63" s="99"/>
      <c r="Q63" s="99"/>
      <c r="R63" s="99"/>
      <c r="S63" s="99"/>
      <c r="T63" s="99"/>
      <c r="U63" s="99"/>
      <c r="V63" s="115"/>
      <c r="W63" s="115"/>
      <c r="X63" s="119"/>
      <c r="Y63" s="119"/>
      <c r="Z63" s="119"/>
      <c r="AA63" s="119"/>
      <c r="AB63" s="120"/>
      <c r="AC63" s="125"/>
      <c r="AD63" s="126"/>
      <c r="AE63" s="126"/>
      <c r="AF63" s="126"/>
      <c r="AG63" s="126"/>
      <c r="AH63" s="126"/>
      <c r="AI63" s="126"/>
      <c r="AJ63" s="126"/>
      <c r="AK63" s="175"/>
      <c r="AL63" s="174"/>
      <c r="AM63" s="174"/>
    </row>
    <row r="64" spans="1:39" ht="15.6" customHeight="1">
      <c r="B64" s="83"/>
      <c r="C64" s="84"/>
      <c r="D64" s="105"/>
      <c r="E64" s="106"/>
      <c r="F64" s="106"/>
      <c r="G64" s="106"/>
      <c r="H64" s="106"/>
      <c r="I64" s="106"/>
      <c r="J64" s="106"/>
      <c r="K64" s="107"/>
      <c r="L64" s="89"/>
      <c r="M64" s="89"/>
      <c r="N64" s="89"/>
      <c r="O64" s="89"/>
      <c r="P64" s="101"/>
      <c r="Q64" s="101"/>
      <c r="R64" s="101"/>
      <c r="S64" s="101"/>
      <c r="T64" s="101"/>
      <c r="U64" s="101"/>
      <c r="V64" s="116"/>
      <c r="W64" s="116"/>
      <c r="X64" s="121"/>
      <c r="Y64" s="121"/>
      <c r="Z64" s="121"/>
      <c r="AA64" s="121"/>
      <c r="AB64" s="122"/>
      <c r="AC64" s="127"/>
      <c r="AD64" s="128"/>
      <c r="AE64" s="128"/>
      <c r="AF64" s="128"/>
      <c r="AG64" s="128"/>
      <c r="AH64" s="128"/>
      <c r="AI64" s="128"/>
      <c r="AJ64" s="128"/>
      <c r="AK64" s="175"/>
      <c r="AL64" s="174"/>
      <c r="AM64" s="174"/>
    </row>
    <row r="65" spans="1:39" ht="15.6" customHeight="1">
      <c r="A65">
        <v>70</v>
      </c>
      <c r="B65" s="79">
        <f>B62+1</f>
        <v>5</v>
      </c>
      <c r="C65" s="80"/>
      <c r="D65" s="85" t="e">
        <f>VLOOKUP(A65,①申込基礎データ!$B$41:$F$85,2,0)</f>
        <v>#N/A</v>
      </c>
      <c r="E65" s="86"/>
      <c r="F65" s="86"/>
      <c r="G65" s="86"/>
      <c r="H65" s="86"/>
      <c r="I65" s="86"/>
      <c r="J65" s="86"/>
      <c r="K65" s="86"/>
      <c r="L65" s="87" t="e">
        <f>VLOOKUP(A65,①申込基礎データ!$B$41:$F$85,4,0)</f>
        <v>#N/A</v>
      </c>
      <c r="M65" s="87"/>
      <c r="N65" s="87" t="e">
        <f>VLOOKUP(A65,①申込基礎データ!$B$41:$F$85,5,0)</f>
        <v>#N/A</v>
      </c>
      <c r="O65" s="87"/>
      <c r="P65" s="144"/>
      <c r="Q65" s="144"/>
      <c r="R65" s="144"/>
      <c r="S65" s="144"/>
      <c r="T65" s="144"/>
      <c r="U65" s="144"/>
      <c r="V65" s="145"/>
      <c r="W65" s="145"/>
      <c r="X65" s="141"/>
      <c r="Y65" s="141"/>
      <c r="Z65" s="141"/>
      <c r="AA65" s="141"/>
      <c r="AB65" s="142"/>
      <c r="AC65" s="123"/>
      <c r="AD65" s="124"/>
      <c r="AE65" s="124"/>
      <c r="AF65" s="124"/>
      <c r="AG65" s="124"/>
      <c r="AH65" s="124"/>
      <c r="AI65" s="124"/>
      <c r="AJ65" s="124"/>
      <c r="AK65" s="175" t="str">
        <f t="shared" ref="AK65" si="24">IFERROR(IF(L65&amp;P65=$AK$5&amp;$AK$7,1,""),"")</f>
        <v/>
      </c>
      <c r="AL65" s="174" t="str">
        <f t="shared" ref="AL65" si="25">IFERROR(IF(L65&amp;P65=$AL$5&amp;$AK$7,1,""),"")</f>
        <v/>
      </c>
      <c r="AM65" s="174" t="str">
        <f>IF(P65=$AM$5,1,"")</f>
        <v/>
      </c>
    </row>
    <row r="66" spans="1:39" ht="15.6" customHeight="1">
      <c r="B66" s="81"/>
      <c r="C66" s="82"/>
      <c r="D66" s="102" t="e">
        <f>VLOOKUP(A65,①申込基礎データ!$B$41:$F$85,3,0)</f>
        <v>#N/A</v>
      </c>
      <c r="E66" s="103"/>
      <c r="F66" s="103"/>
      <c r="G66" s="103"/>
      <c r="H66" s="103"/>
      <c r="I66" s="103"/>
      <c r="J66" s="103"/>
      <c r="K66" s="104"/>
      <c r="L66" s="88"/>
      <c r="M66" s="88"/>
      <c r="N66" s="88"/>
      <c r="O66" s="88"/>
      <c r="P66" s="99"/>
      <c r="Q66" s="99"/>
      <c r="R66" s="99"/>
      <c r="S66" s="99"/>
      <c r="T66" s="99"/>
      <c r="U66" s="99"/>
      <c r="V66" s="115"/>
      <c r="W66" s="115"/>
      <c r="X66" s="119"/>
      <c r="Y66" s="119"/>
      <c r="Z66" s="119"/>
      <c r="AA66" s="119"/>
      <c r="AB66" s="120"/>
      <c r="AC66" s="125"/>
      <c r="AD66" s="126"/>
      <c r="AE66" s="126"/>
      <c r="AF66" s="126"/>
      <c r="AG66" s="126"/>
      <c r="AH66" s="126"/>
      <c r="AI66" s="126"/>
      <c r="AJ66" s="126"/>
      <c r="AK66" s="175"/>
      <c r="AL66" s="174"/>
      <c r="AM66" s="174"/>
    </row>
    <row r="67" spans="1:39" ht="15.6" customHeight="1">
      <c r="B67" s="83"/>
      <c r="C67" s="84"/>
      <c r="D67" s="105"/>
      <c r="E67" s="106"/>
      <c r="F67" s="106"/>
      <c r="G67" s="106"/>
      <c r="H67" s="106"/>
      <c r="I67" s="106"/>
      <c r="J67" s="106"/>
      <c r="K67" s="107"/>
      <c r="L67" s="89"/>
      <c r="M67" s="89"/>
      <c r="N67" s="89"/>
      <c r="O67" s="89"/>
      <c r="P67" s="101"/>
      <c r="Q67" s="101"/>
      <c r="R67" s="101"/>
      <c r="S67" s="101"/>
      <c r="T67" s="101"/>
      <c r="U67" s="101"/>
      <c r="V67" s="116"/>
      <c r="W67" s="116"/>
      <c r="X67" s="121"/>
      <c r="Y67" s="121"/>
      <c r="Z67" s="121"/>
      <c r="AA67" s="121"/>
      <c r="AB67" s="122"/>
      <c r="AC67" s="127"/>
      <c r="AD67" s="128"/>
      <c r="AE67" s="128"/>
      <c r="AF67" s="128"/>
      <c r="AG67" s="128"/>
      <c r="AH67" s="128"/>
      <c r="AI67" s="128"/>
      <c r="AJ67" s="128"/>
      <c r="AK67" s="175"/>
      <c r="AL67" s="174"/>
      <c r="AM67" s="174"/>
    </row>
    <row r="68" spans="1:39" ht="15.6" customHeight="1">
      <c r="A68">
        <v>71</v>
      </c>
      <c r="B68" s="79">
        <f>B65+1</f>
        <v>6</v>
      </c>
      <c r="C68" s="80"/>
      <c r="D68" s="85" t="e">
        <f>VLOOKUP(A68,①申込基礎データ!$B$41:$F$85,2,0)</f>
        <v>#N/A</v>
      </c>
      <c r="E68" s="86"/>
      <c r="F68" s="86"/>
      <c r="G68" s="86"/>
      <c r="H68" s="86"/>
      <c r="I68" s="86"/>
      <c r="J68" s="86"/>
      <c r="K68" s="86"/>
      <c r="L68" s="87" t="e">
        <f>VLOOKUP(A68,①申込基礎データ!$B$41:$F$85,4,0)</f>
        <v>#N/A</v>
      </c>
      <c r="M68" s="87"/>
      <c r="N68" s="87" t="e">
        <f>VLOOKUP(A68,①申込基礎データ!$B$41:$F$85,5,0)</f>
        <v>#N/A</v>
      </c>
      <c r="O68" s="87"/>
      <c r="P68" s="144"/>
      <c r="Q68" s="144"/>
      <c r="R68" s="144"/>
      <c r="S68" s="144"/>
      <c r="T68" s="144"/>
      <c r="U68" s="144"/>
      <c r="V68" s="145"/>
      <c r="W68" s="145"/>
      <c r="X68" s="141"/>
      <c r="Y68" s="141"/>
      <c r="Z68" s="141"/>
      <c r="AA68" s="141"/>
      <c r="AB68" s="142"/>
      <c r="AC68" s="123"/>
      <c r="AD68" s="124"/>
      <c r="AE68" s="124"/>
      <c r="AF68" s="124"/>
      <c r="AG68" s="124"/>
      <c r="AH68" s="124"/>
      <c r="AI68" s="124"/>
      <c r="AJ68" s="124"/>
      <c r="AK68" s="175" t="str">
        <f t="shared" ref="AK68" si="26">IFERROR(IF(L68&amp;P68=$AK$5&amp;$AK$7,1,""),"")</f>
        <v/>
      </c>
      <c r="AL68" s="174" t="str">
        <f t="shared" ref="AL68" si="27">IFERROR(IF(L68&amp;P68=$AL$5&amp;$AK$7,1,""),"")</f>
        <v/>
      </c>
      <c r="AM68" s="174" t="str">
        <f>IF(P68=$AM$5,1,"")</f>
        <v/>
      </c>
    </row>
    <row r="69" spans="1:39" ht="15.6" customHeight="1">
      <c r="B69" s="81"/>
      <c r="C69" s="82"/>
      <c r="D69" s="102" t="e">
        <f>VLOOKUP(A68,①申込基礎データ!$B$41:$F$85,3,0)</f>
        <v>#N/A</v>
      </c>
      <c r="E69" s="103"/>
      <c r="F69" s="103"/>
      <c r="G69" s="103"/>
      <c r="H69" s="103"/>
      <c r="I69" s="103"/>
      <c r="J69" s="103"/>
      <c r="K69" s="104"/>
      <c r="L69" s="88"/>
      <c r="M69" s="88"/>
      <c r="N69" s="88"/>
      <c r="O69" s="88"/>
      <c r="P69" s="99"/>
      <c r="Q69" s="99"/>
      <c r="R69" s="99"/>
      <c r="S69" s="99"/>
      <c r="T69" s="99"/>
      <c r="U69" s="99"/>
      <c r="V69" s="115"/>
      <c r="W69" s="115"/>
      <c r="X69" s="119"/>
      <c r="Y69" s="119"/>
      <c r="Z69" s="119"/>
      <c r="AA69" s="119"/>
      <c r="AB69" s="120"/>
      <c r="AC69" s="125"/>
      <c r="AD69" s="126"/>
      <c r="AE69" s="126"/>
      <c r="AF69" s="126"/>
      <c r="AG69" s="126"/>
      <c r="AH69" s="126"/>
      <c r="AI69" s="126"/>
      <c r="AJ69" s="126"/>
      <c r="AK69" s="175"/>
      <c r="AL69" s="174"/>
      <c r="AM69" s="174"/>
    </row>
    <row r="70" spans="1:39" ht="15.6" customHeight="1">
      <c r="B70" s="83"/>
      <c r="C70" s="84"/>
      <c r="D70" s="105"/>
      <c r="E70" s="106"/>
      <c r="F70" s="106"/>
      <c r="G70" s="106"/>
      <c r="H70" s="106"/>
      <c r="I70" s="106"/>
      <c r="J70" s="106"/>
      <c r="K70" s="107"/>
      <c r="L70" s="89"/>
      <c r="M70" s="89"/>
      <c r="N70" s="89"/>
      <c r="O70" s="89"/>
      <c r="P70" s="101"/>
      <c r="Q70" s="101"/>
      <c r="R70" s="101"/>
      <c r="S70" s="101"/>
      <c r="T70" s="101"/>
      <c r="U70" s="101"/>
      <c r="V70" s="116"/>
      <c r="W70" s="116"/>
      <c r="X70" s="121"/>
      <c r="Y70" s="121"/>
      <c r="Z70" s="121"/>
      <c r="AA70" s="121"/>
      <c r="AB70" s="122"/>
      <c r="AC70" s="127"/>
      <c r="AD70" s="128"/>
      <c r="AE70" s="128"/>
      <c r="AF70" s="128"/>
      <c r="AG70" s="128"/>
      <c r="AH70" s="128"/>
      <c r="AI70" s="128"/>
      <c r="AJ70" s="128"/>
      <c r="AK70" s="175"/>
      <c r="AL70" s="174"/>
      <c r="AM70" s="174"/>
    </row>
    <row r="71" spans="1:39" ht="15.6" customHeight="1">
      <c r="A71">
        <v>72</v>
      </c>
      <c r="B71" s="79">
        <f>B68+1</f>
        <v>7</v>
      </c>
      <c r="C71" s="80"/>
      <c r="D71" s="85" t="e">
        <f>VLOOKUP(A71,①申込基礎データ!$B$41:$F$85,2,0)</f>
        <v>#N/A</v>
      </c>
      <c r="E71" s="86"/>
      <c r="F71" s="86"/>
      <c r="G71" s="86"/>
      <c r="H71" s="86"/>
      <c r="I71" s="86"/>
      <c r="J71" s="86"/>
      <c r="K71" s="86"/>
      <c r="L71" s="87" t="e">
        <f>VLOOKUP(A71,①申込基礎データ!$B$41:$F$85,4,0)</f>
        <v>#N/A</v>
      </c>
      <c r="M71" s="87"/>
      <c r="N71" s="87" t="e">
        <f>VLOOKUP(A71,①申込基礎データ!$B$41:$F$85,5,0)</f>
        <v>#N/A</v>
      </c>
      <c r="O71" s="87"/>
      <c r="P71" s="144"/>
      <c r="Q71" s="144"/>
      <c r="R71" s="144"/>
      <c r="S71" s="144"/>
      <c r="T71" s="144"/>
      <c r="U71" s="144"/>
      <c r="V71" s="145"/>
      <c r="W71" s="145"/>
      <c r="X71" s="141"/>
      <c r="Y71" s="141"/>
      <c r="Z71" s="141"/>
      <c r="AA71" s="141"/>
      <c r="AB71" s="142"/>
      <c r="AC71" s="123"/>
      <c r="AD71" s="124"/>
      <c r="AE71" s="124"/>
      <c r="AF71" s="124"/>
      <c r="AG71" s="124"/>
      <c r="AH71" s="124"/>
      <c r="AI71" s="124"/>
      <c r="AJ71" s="124"/>
      <c r="AK71" s="175" t="str">
        <f t="shared" ref="AK71" si="28">IFERROR(IF(L71&amp;P71=$AK$5&amp;$AK$7,1,""),"")</f>
        <v/>
      </c>
      <c r="AL71" s="174" t="str">
        <f t="shared" ref="AL71" si="29">IFERROR(IF(L71&amp;P71=$AL$5&amp;$AK$7,1,""),"")</f>
        <v/>
      </c>
      <c r="AM71" s="174" t="str">
        <f>IF(P71=$AM$5,1,"")</f>
        <v/>
      </c>
    </row>
    <row r="72" spans="1:39" ht="15.6" customHeight="1">
      <c r="B72" s="81"/>
      <c r="C72" s="82"/>
      <c r="D72" s="102" t="e">
        <f>VLOOKUP(A71,①申込基礎データ!$B$41:$F$85,3,0)</f>
        <v>#N/A</v>
      </c>
      <c r="E72" s="103"/>
      <c r="F72" s="103"/>
      <c r="G72" s="103"/>
      <c r="H72" s="103"/>
      <c r="I72" s="103"/>
      <c r="J72" s="103"/>
      <c r="K72" s="104"/>
      <c r="L72" s="88"/>
      <c r="M72" s="88"/>
      <c r="N72" s="88"/>
      <c r="O72" s="88"/>
      <c r="P72" s="99"/>
      <c r="Q72" s="99"/>
      <c r="R72" s="99"/>
      <c r="S72" s="99"/>
      <c r="T72" s="99"/>
      <c r="U72" s="99"/>
      <c r="V72" s="115"/>
      <c r="W72" s="115"/>
      <c r="X72" s="119"/>
      <c r="Y72" s="119"/>
      <c r="Z72" s="119"/>
      <c r="AA72" s="119"/>
      <c r="AB72" s="120"/>
      <c r="AC72" s="125"/>
      <c r="AD72" s="126"/>
      <c r="AE72" s="126"/>
      <c r="AF72" s="126"/>
      <c r="AG72" s="126"/>
      <c r="AH72" s="126"/>
      <c r="AI72" s="126"/>
      <c r="AJ72" s="126"/>
      <c r="AK72" s="175"/>
      <c r="AL72" s="174"/>
      <c r="AM72" s="174"/>
    </row>
    <row r="73" spans="1:39" ht="15.6" customHeight="1">
      <c r="B73" s="83"/>
      <c r="C73" s="84"/>
      <c r="D73" s="105"/>
      <c r="E73" s="106"/>
      <c r="F73" s="106"/>
      <c r="G73" s="106"/>
      <c r="H73" s="106"/>
      <c r="I73" s="106"/>
      <c r="J73" s="106"/>
      <c r="K73" s="107"/>
      <c r="L73" s="89"/>
      <c r="M73" s="89"/>
      <c r="N73" s="89"/>
      <c r="O73" s="89"/>
      <c r="P73" s="101"/>
      <c r="Q73" s="101"/>
      <c r="R73" s="101"/>
      <c r="S73" s="101"/>
      <c r="T73" s="101"/>
      <c r="U73" s="101"/>
      <c r="V73" s="116"/>
      <c r="W73" s="116"/>
      <c r="X73" s="121"/>
      <c r="Y73" s="121"/>
      <c r="Z73" s="121"/>
      <c r="AA73" s="121"/>
      <c r="AB73" s="122"/>
      <c r="AC73" s="127"/>
      <c r="AD73" s="128"/>
      <c r="AE73" s="128"/>
      <c r="AF73" s="128"/>
      <c r="AG73" s="128"/>
      <c r="AH73" s="128"/>
      <c r="AI73" s="128"/>
      <c r="AJ73" s="128"/>
      <c r="AK73" s="175"/>
      <c r="AL73" s="174"/>
      <c r="AM73" s="174"/>
    </row>
    <row r="74" spans="1:39" ht="15.6" customHeight="1">
      <c r="A74">
        <v>73</v>
      </c>
      <c r="B74" s="79">
        <f>B71+1</f>
        <v>8</v>
      </c>
      <c r="C74" s="80"/>
      <c r="D74" s="85" t="e">
        <f>VLOOKUP(A74,①申込基礎データ!$B$41:$F$85,2,0)</f>
        <v>#N/A</v>
      </c>
      <c r="E74" s="86"/>
      <c r="F74" s="86"/>
      <c r="G74" s="86"/>
      <c r="H74" s="86"/>
      <c r="I74" s="86"/>
      <c r="J74" s="86"/>
      <c r="K74" s="86"/>
      <c r="L74" s="87" t="e">
        <f>VLOOKUP(A74,①申込基礎データ!$B$41:$F$85,4,0)</f>
        <v>#N/A</v>
      </c>
      <c r="M74" s="87"/>
      <c r="N74" s="87" t="e">
        <f>VLOOKUP(A74,①申込基礎データ!$B$41:$F$85,5,0)</f>
        <v>#N/A</v>
      </c>
      <c r="O74" s="87"/>
      <c r="P74" s="144"/>
      <c r="Q74" s="144"/>
      <c r="R74" s="144"/>
      <c r="S74" s="144"/>
      <c r="T74" s="144"/>
      <c r="U74" s="144"/>
      <c r="V74" s="145"/>
      <c r="W74" s="145"/>
      <c r="X74" s="141"/>
      <c r="Y74" s="141"/>
      <c r="Z74" s="141"/>
      <c r="AA74" s="141"/>
      <c r="AB74" s="142"/>
      <c r="AC74" s="123"/>
      <c r="AD74" s="124"/>
      <c r="AE74" s="124"/>
      <c r="AF74" s="124"/>
      <c r="AG74" s="124"/>
      <c r="AH74" s="124"/>
      <c r="AI74" s="124"/>
      <c r="AJ74" s="124"/>
      <c r="AK74" s="175" t="str">
        <f t="shared" ref="AK74" si="30">IFERROR(IF(L74&amp;P74=$AK$5&amp;$AK$7,1,""),"")</f>
        <v/>
      </c>
      <c r="AL74" s="174" t="str">
        <f t="shared" ref="AL74" si="31">IFERROR(IF(L74&amp;P74=$AL$5&amp;$AK$7,1,""),"")</f>
        <v/>
      </c>
      <c r="AM74" s="174" t="str">
        <f>IF(P74=$AM$5,1,"")</f>
        <v/>
      </c>
    </row>
    <row r="75" spans="1:39" ht="15.6" customHeight="1">
      <c r="B75" s="81"/>
      <c r="C75" s="82"/>
      <c r="D75" s="102" t="e">
        <f>VLOOKUP(A74,①申込基礎データ!$B$41:$F$85,3,0)</f>
        <v>#N/A</v>
      </c>
      <c r="E75" s="103"/>
      <c r="F75" s="103"/>
      <c r="G75" s="103"/>
      <c r="H75" s="103"/>
      <c r="I75" s="103"/>
      <c r="J75" s="103"/>
      <c r="K75" s="104"/>
      <c r="L75" s="88"/>
      <c r="M75" s="88"/>
      <c r="N75" s="88"/>
      <c r="O75" s="88"/>
      <c r="P75" s="99"/>
      <c r="Q75" s="99"/>
      <c r="R75" s="99"/>
      <c r="S75" s="99"/>
      <c r="T75" s="99"/>
      <c r="U75" s="99"/>
      <c r="V75" s="115"/>
      <c r="W75" s="115"/>
      <c r="X75" s="119"/>
      <c r="Y75" s="119"/>
      <c r="Z75" s="119"/>
      <c r="AA75" s="119"/>
      <c r="AB75" s="120"/>
      <c r="AC75" s="125"/>
      <c r="AD75" s="126"/>
      <c r="AE75" s="126"/>
      <c r="AF75" s="126"/>
      <c r="AG75" s="126"/>
      <c r="AH75" s="126"/>
      <c r="AI75" s="126"/>
      <c r="AJ75" s="126"/>
      <c r="AK75" s="175"/>
      <c r="AL75" s="174"/>
      <c r="AM75" s="174"/>
    </row>
    <row r="76" spans="1:39" ht="15.6" customHeight="1">
      <c r="B76" s="83"/>
      <c r="C76" s="84"/>
      <c r="D76" s="105"/>
      <c r="E76" s="106"/>
      <c r="F76" s="106"/>
      <c r="G76" s="106"/>
      <c r="H76" s="106"/>
      <c r="I76" s="106"/>
      <c r="J76" s="106"/>
      <c r="K76" s="107"/>
      <c r="L76" s="89"/>
      <c r="M76" s="89"/>
      <c r="N76" s="89"/>
      <c r="O76" s="89"/>
      <c r="P76" s="101"/>
      <c r="Q76" s="101"/>
      <c r="R76" s="101"/>
      <c r="S76" s="101"/>
      <c r="T76" s="101"/>
      <c r="U76" s="101"/>
      <c r="V76" s="116"/>
      <c r="W76" s="116"/>
      <c r="X76" s="121"/>
      <c r="Y76" s="121"/>
      <c r="Z76" s="121"/>
      <c r="AA76" s="121"/>
      <c r="AB76" s="122"/>
      <c r="AC76" s="127"/>
      <c r="AD76" s="128"/>
      <c r="AE76" s="128"/>
      <c r="AF76" s="128"/>
      <c r="AG76" s="128"/>
      <c r="AH76" s="128"/>
      <c r="AI76" s="128"/>
      <c r="AJ76" s="128"/>
      <c r="AK76" s="175"/>
      <c r="AL76" s="174"/>
      <c r="AM76" s="174"/>
    </row>
    <row r="77" spans="1:39" ht="15.6" customHeight="1">
      <c r="A77">
        <v>74</v>
      </c>
      <c r="B77" s="79">
        <f>B74+1</f>
        <v>9</v>
      </c>
      <c r="C77" s="80"/>
      <c r="D77" s="85" t="e">
        <f>VLOOKUP(A77,①申込基礎データ!$B$41:$F$85,2,0)</f>
        <v>#N/A</v>
      </c>
      <c r="E77" s="86"/>
      <c r="F77" s="86"/>
      <c r="G77" s="86"/>
      <c r="H77" s="86"/>
      <c r="I77" s="86"/>
      <c r="J77" s="86"/>
      <c r="K77" s="86"/>
      <c r="L77" s="87" t="e">
        <f>VLOOKUP(A77,①申込基礎データ!$B$41:$F$85,4,0)</f>
        <v>#N/A</v>
      </c>
      <c r="M77" s="87"/>
      <c r="N77" s="87" t="e">
        <f>VLOOKUP(A77,①申込基礎データ!$B$41:$F$85,5,0)</f>
        <v>#N/A</v>
      </c>
      <c r="O77" s="87"/>
      <c r="P77" s="144"/>
      <c r="Q77" s="144"/>
      <c r="R77" s="144"/>
      <c r="S77" s="144"/>
      <c r="T77" s="144"/>
      <c r="U77" s="144"/>
      <c r="V77" s="145"/>
      <c r="W77" s="145"/>
      <c r="X77" s="141"/>
      <c r="Y77" s="141"/>
      <c r="Z77" s="141"/>
      <c r="AA77" s="141"/>
      <c r="AB77" s="142"/>
      <c r="AC77" s="123"/>
      <c r="AD77" s="124"/>
      <c r="AE77" s="124"/>
      <c r="AF77" s="124"/>
      <c r="AG77" s="124"/>
      <c r="AH77" s="124"/>
      <c r="AI77" s="124"/>
      <c r="AJ77" s="124"/>
      <c r="AK77" s="175" t="str">
        <f t="shared" ref="AK77" si="32">IFERROR(IF(L77&amp;P77=$AK$5&amp;$AK$7,1,""),"")</f>
        <v/>
      </c>
      <c r="AL77" s="174" t="str">
        <f t="shared" ref="AL77" si="33">IFERROR(IF(L77&amp;P77=$AL$5&amp;$AK$7,1,""),"")</f>
        <v/>
      </c>
      <c r="AM77" s="174" t="str">
        <f>IF(P77=$AM$5,1,"")</f>
        <v/>
      </c>
    </row>
    <row r="78" spans="1:39" ht="15.6" customHeight="1">
      <c r="B78" s="81"/>
      <c r="C78" s="82"/>
      <c r="D78" s="102" t="e">
        <f>VLOOKUP(A77,①申込基礎データ!$B$41:$F$85,3,0)</f>
        <v>#N/A</v>
      </c>
      <c r="E78" s="103"/>
      <c r="F78" s="103"/>
      <c r="G78" s="103"/>
      <c r="H78" s="103"/>
      <c r="I78" s="103"/>
      <c r="J78" s="103"/>
      <c r="K78" s="104"/>
      <c r="L78" s="88"/>
      <c r="M78" s="88"/>
      <c r="N78" s="88"/>
      <c r="O78" s="88"/>
      <c r="P78" s="99"/>
      <c r="Q78" s="99"/>
      <c r="R78" s="99"/>
      <c r="S78" s="99"/>
      <c r="T78" s="99"/>
      <c r="U78" s="99"/>
      <c r="V78" s="115"/>
      <c r="W78" s="115"/>
      <c r="X78" s="119"/>
      <c r="Y78" s="119"/>
      <c r="Z78" s="119"/>
      <c r="AA78" s="119"/>
      <c r="AB78" s="120"/>
      <c r="AC78" s="125"/>
      <c r="AD78" s="126"/>
      <c r="AE78" s="126"/>
      <c r="AF78" s="126"/>
      <c r="AG78" s="126"/>
      <c r="AH78" s="126"/>
      <c r="AI78" s="126"/>
      <c r="AJ78" s="126"/>
      <c r="AK78" s="175"/>
      <c r="AL78" s="174"/>
      <c r="AM78" s="174"/>
    </row>
    <row r="79" spans="1:39" ht="15.6" customHeight="1">
      <c r="B79" s="83"/>
      <c r="C79" s="84"/>
      <c r="D79" s="105"/>
      <c r="E79" s="106"/>
      <c r="F79" s="106"/>
      <c r="G79" s="106"/>
      <c r="H79" s="106"/>
      <c r="I79" s="106"/>
      <c r="J79" s="106"/>
      <c r="K79" s="107"/>
      <c r="L79" s="89"/>
      <c r="M79" s="89"/>
      <c r="N79" s="89"/>
      <c r="O79" s="89"/>
      <c r="P79" s="101"/>
      <c r="Q79" s="101"/>
      <c r="R79" s="101"/>
      <c r="S79" s="101"/>
      <c r="T79" s="101"/>
      <c r="U79" s="101"/>
      <c r="V79" s="116"/>
      <c r="W79" s="116"/>
      <c r="X79" s="121"/>
      <c r="Y79" s="121"/>
      <c r="Z79" s="121"/>
      <c r="AA79" s="121"/>
      <c r="AB79" s="122"/>
      <c r="AC79" s="127"/>
      <c r="AD79" s="128"/>
      <c r="AE79" s="128"/>
      <c r="AF79" s="128"/>
      <c r="AG79" s="128"/>
      <c r="AH79" s="128"/>
      <c r="AI79" s="128"/>
      <c r="AJ79" s="128"/>
      <c r="AK79" s="175"/>
      <c r="AL79" s="174"/>
      <c r="AM79" s="174"/>
    </row>
    <row r="80" spans="1:39" ht="15.6" customHeight="1">
      <c r="A80">
        <v>75</v>
      </c>
      <c r="B80" s="79">
        <f>B77+1</f>
        <v>10</v>
      </c>
      <c r="C80" s="80"/>
      <c r="D80" s="85" t="e">
        <f>VLOOKUP(A80,①申込基礎データ!$B$41:$F$85,2,0)</f>
        <v>#N/A</v>
      </c>
      <c r="E80" s="86"/>
      <c r="F80" s="86"/>
      <c r="G80" s="86"/>
      <c r="H80" s="86"/>
      <c r="I80" s="86"/>
      <c r="J80" s="86"/>
      <c r="K80" s="86"/>
      <c r="L80" s="87" t="e">
        <f>VLOOKUP(A80,①申込基礎データ!$B$41:$F$85,4,0)</f>
        <v>#N/A</v>
      </c>
      <c r="M80" s="87"/>
      <c r="N80" s="87" t="e">
        <f>VLOOKUP(A80,①申込基礎データ!$B$41:$F$85,5,0)</f>
        <v>#N/A</v>
      </c>
      <c r="O80" s="87"/>
      <c r="P80" s="144"/>
      <c r="Q80" s="144"/>
      <c r="R80" s="144"/>
      <c r="S80" s="144"/>
      <c r="T80" s="144"/>
      <c r="U80" s="144"/>
      <c r="V80" s="145"/>
      <c r="W80" s="145"/>
      <c r="X80" s="141"/>
      <c r="Y80" s="141"/>
      <c r="Z80" s="141"/>
      <c r="AA80" s="141"/>
      <c r="AB80" s="142"/>
      <c r="AC80" s="123"/>
      <c r="AD80" s="124"/>
      <c r="AE80" s="124"/>
      <c r="AF80" s="124"/>
      <c r="AG80" s="124"/>
      <c r="AH80" s="124"/>
      <c r="AI80" s="124"/>
      <c r="AJ80" s="124"/>
      <c r="AK80" s="175" t="str">
        <f t="shared" ref="AK80" si="34">IFERROR(IF(L80&amp;P80=$AK$5&amp;$AK$7,1,""),"")</f>
        <v/>
      </c>
      <c r="AL80" s="174" t="str">
        <f t="shared" ref="AL80" si="35">IFERROR(IF(L80&amp;P80=$AL$5&amp;$AK$7,1,""),"")</f>
        <v/>
      </c>
      <c r="AM80" s="174" t="str">
        <f>IF(P80=$AM$5,1,"")</f>
        <v/>
      </c>
    </row>
    <row r="81" spans="1:39" ht="15.6" customHeight="1">
      <c r="B81" s="81"/>
      <c r="C81" s="82"/>
      <c r="D81" s="102" t="e">
        <f>VLOOKUP(A80,①申込基礎データ!$B$41:$F$85,3,0)</f>
        <v>#N/A</v>
      </c>
      <c r="E81" s="103"/>
      <c r="F81" s="103"/>
      <c r="G81" s="103"/>
      <c r="H81" s="103"/>
      <c r="I81" s="103"/>
      <c r="J81" s="103"/>
      <c r="K81" s="104"/>
      <c r="L81" s="88"/>
      <c r="M81" s="88"/>
      <c r="N81" s="88"/>
      <c r="O81" s="88"/>
      <c r="P81" s="99"/>
      <c r="Q81" s="99"/>
      <c r="R81" s="99"/>
      <c r="S81" s="99"/>
      <c r="T81" s="99"/>
      <c r="U81" s="99"/>
      <c r="V81" s="115"/>
      <c r="W81" s="115"/>
      <c r="X81" s="119"/>
      <c r="Y81" s="119"/>
      <c r="Z81" s="119"/>
      <c r="AA81" s="119"/>
      <c r="AB81" s="120"/>
      <c r="AC81" s="125"/>
      <c r="AD81" s="126"/>
      <c r="AE81" s="126"/>
      <c r="AF81" s="126"/>
      <c r="AG81" s="126"/>
      <c r="AH81" s="126"/>
      <c r="AI81" s="126"/>
      <c r="AJ81" s="126"/>
      <c r="AK81" s="175"/>
      <c r="AL81" s="174"/>
      <c r="AM81" s="174"/>
    </row>
    <row r="82" spans="1:39" ht="15.6" customHeight="1">
      <c r="B82" s="83"/>
      <c r="C82" s="84"/>
      <c r="D82" s="105"/>
      <c r="E82" s="106"/>
      <c r="F82" s="106"/>
      <c r="G82" s="106"/>
      <c r="H82" s="106"/>
      <c r="I82" s="106"/>
      <c r="J82" s="106"/>
      <c r="K82" s="107"/>
      <c r="L82" s="89"/>
      <c r="M82" s="89"/>
      <c r="N82" s="89"/>
      <c r="O82" s="89"/>
      <c r="P82" s="101"/>
      <c r="Q82" s="101"/>
      <c r="R82" s="101"/>
      <c r="S82" s="101"/>
      <c r="T82" s="101"/>
      <c r="U82" s="101"/>
      <c r="V82" s="116"/>
      <c r="W82" s="116"/>
      <c r="X82" s="121"/>
      <c r="Y82" s="121"/>
      <c r="Z82" s="121"/>
      <c r="AA82" s="121"/>
      <c r="AB82" s="122"/>
      <c r="AC82" s="127"/>
      <c r="AD82" s="128"/>
      <c r="AE82" s="128"/>
      <c r="AF82" s="128"/>
      <c r="AG82" s="128"/>
      <c r="AH82" s="128"/>
      <c r="AI82" s="128"/>
      <c r="AJ82" s="128"/>
      <c r="AK82" s="175"/>
      <c r="AL82" s="174"/>
      <c r="AM82" s="174"/>
    </row>
    <row r="83" spans="1:39" ht="15.6" customHeight="1">
      <c r="A83">
        <v>76</v>
      </c>
      <c r="B83" s="79">
        <f>B80+1</f>
        <v>11</v>
      </c>
      <c r="C83" s="80"/>
      <c r="D83" s="85" t="e">
        <f>VLOOKUP(A83,①申込基礎データ!$B$41:$F$85,2,0)</f>
        <v>#N/A</v>
      </c>
      <c r="E83" s="86"/>
      <c r="F83" s="86"/>
      <c r="G83" s="86"/>
      <c r="H83" s="86"/>
      <c r="I83" s="86"/>
      <c r="J83" s="86"/>
      <c r="K83" s="86"/>
      <c r="L83" s="87" t="e">
        <f>VLOOKUP(A83,①申込基礎データ!$B$41:$F$85,4,0)</f>
        <v>#N/A</v>
      </c>
      <c r="M83" s="87"/>
      <c r="N83" s="87" t="e">
        <f>VLOOKUP(A83,①申込基礎データ!$B$41:$F$85,5,0)</f>
        <v>#N/A</v>
      </c>
      <c r="O83" s="87"/>
      <c r="P83" s="144"/>
      <c r="Q83" s="144"/>
      <c r="R83" s="144"/>
      <c r="S83" s="144"/>
      <c r="T83" s="144"/>
      <c r="U83" s="144"/>
      <c r="V83" s="145"/>
      <c r="W83" s="145"/>
      <c r="X83" s="141"/>
      <c r="Y83" s="141"/>
      <c r="Z83" s="141"/>
      <c r="AA83" s="141"/>
      <c r="AB83" s="142"/>
      <c r="AC83" s="123"/>
      <c r="AD83" s="124"/>
      <c r="AE83" s="124"/>
      <c r="AF83" s="124"/>
      <c r="AG83" s="124"/>
      <c r="AH83" s="124"/>
      <c r="AI83" s="124"/>
      <c r="AJ83" s="124"/>
      <c r="AK83" s="175" t="str">
        <f t="shared" ref="AK83" si="36">IFERROR(IF(L83&amp;P83=$AK$5&amp;$AK$7,1,""),"")</f>
        <v/>
      </c>
      <c r="AL83" s="174" t="str">
        <f t="shared" ref="AL83" si="37">IFERROR(IF(L83&amp;P83=$AL$5&amp;$AK$7,1,""),"")</f>
        <v/>
      </c>
      <c r="AM83" s="174" t="str">
        <f>IF(P83=$AM$5,1,"")</f>
        <v/>
      </c>
    </row>
    <row r="84" spans="1:39" ht="15.6" customHeight="1">
      <c r="B84" s="81"/>
      <c r="C84" s="82"/>
      <c r="D84" s="102" t="e">
        <f>VLOOKUP(A83,①申込基礎データ!$B$41:$F$85,3,0)</f>
        <v>#N/A</v>
      </c>
      <c r="E84" s="103"/>
      <c r="F84" s="103"/>
      <c r="G84" s="103"/>
      <c r="H84" s="103"/>
      <c r="I84" s="103"/>
      <c r="J84" s="103"/>
      <c r="K84" s="104"/>
      <c r="L84" s="88"/>
      <c r="M84" s="88"/>
      <c r="N84" s="88"/>
      <c r="O84" s="88"/>
      <c r="P84" s="99"/>
      <c r="Q84" s="99"/>
      <c r="R84" s="99"/>
      <c r="S84" s="99"/>
      <c r="T84" s="99"/>
      <c r="U84" s="99"/>
      <c r="V84" s="115"/>
      <c r="W84" s="115"/>
      <c r="X84" s="119"/>
      <c r="Y84" s="119"/>
      <c r="Z84" s="119"/>
      <c r="AA84" s="119"/>
      <c r="AB84" s="120"/>
      <c r="AC84" s="125"/>
      <c r="AD84" s="126"/>
      <c r="AE84" s="126"/>
      <c r="AF84" s="126"/>
      <c r="AG84" s="126"/>
      <c r="AH84" s="126"/>
      <c r="AI84" s="126"/>
      <c r="AJ84" s="126"/>
      <c r="AK84" s="175"/>
      <c r="AL84" s="174"/>
      <c r="AM84" s="174"/>
    </row>
    <row r="85" spans="1:39" ht="15.6" customHeight="1">
      <c r="B85" s="83"/>
      <c r="C85" s="84"/>
      <c r="D85" s="105"/>
      <c r="E85" s="106"/>
      <c r="F85" s="106"/>
      <c r="G85" s="106"/>
      <c r="H85" s="106"/>
      <c r="I85" s="106"/>
      <c r="J85" s="106"/>
      <c r="K85" s="107"/>
      <c r="L85" s="89"/>
      <c r="M85" s="89"/>
      <c r="N85" s="89"/>
      <c r="O85" s="89"/>
      <c r="P85" s="101"/>
      <c r="Q85" s="101"/>
      <c r="R85" s="101"/>
      <c r="S85" s="101"/>
      <c r="T85" s="101"/>
      <c r="U85" s="101"/>
      <c r="V85" s="116"/>
      <c r="W85" s="116"/>
      <c r="X85" s="121"/>
      <c r="Y85" s="121"/>
      <c r="Z85" s="121"/>
      <c r="AA85" s="121"/>
      <c r="AB85" s="122"/>
      <c r="AC85" s="127"/>
      <c r="AD85" s="128"/>
      <c r="AE85" s="128"/>
      <c r="AF85" s="128"/>
      <c r="AG85" s="128"/>
      <c r="AH85" s="128"/>
      <c r="AI85" s="128"/>
      <c r="AJ85" s="128"/>
      <c r="AK85" s="175"/>
      <c r="AL85" s="174"/>
      <c r="AM85" s="174"/>
    </row>
    <row r="86" spans="1:39" ht="15.6" customHeight="1">
      <c r="A86">
        <v>77</v>
      </c>
      <c r="B86" s="79">
        <f>B83+1</f>
        <v>12</v>
      </c>
      <c r="C86" s="80"/>
      <c r="D86" s="85" t="e">
        <f>VLOOKUP(A86,①申込基礎データ!$B$41:$F$85,2,0)</f>
        <v>#N/A</v>
      </c>
      <c r="E86" s="86"/>
      <c r="F86" s="86"/>
      <c r="G86" s="86"/>
      <c r="H86" s="86"/>
      <c r="I86" s="86"/>
      <c r="J86" s="86"/>
      <c r="K86" s="86"/>
      <c r="L86" s="87" t="e">
        <f>VLOOKUP(A86,①申込基礎データ!$B$41:$F$85,4,0)</f>
        <v>#N/A</v>
      </c>
      <c r="M86" s="87"/>
      <c r="N86" s="87" t="e">
        <f>VLOOKUP(A86,①申込基礎データ!$B$41:$F$85,5,0)</f>
        <v>#N/A</v>
      </c>
      <c r="O86" s="87"/>
      <c r="P86" s="144"/>
      <c r="Q86" s="144"/>
      <c r="R86" s="144"/>
      <c r="S86" s="144"/>
      <c r="T86" s="144"/>
      <c r="U86" s="144"/>
      <c r="V86" s="145"/>
      <c r="W86" s="145"/>
      <c r="X86" s="141"/>
      <c r="Y86" s="141"/>
      <c r="Z86" s="141"/>
      <c r="AA86" s="141"/>
      <c r="AB86" s="142"/>
      <c r="AC86" s="123"/>
      <c r="AD86" s="124"/>
      <c r="AE86" s="124"/>
      <c r="AF86" s="124"/>
      <c r="AG86" s="124"/>
      <c r="AH86" s="124"/>
      <c r="AI86" s="124"/>
      <c r="AJ86" s="124"/>
      <c r="AK86" s="175" t="str">
        <f t="shared" ref="AK86" si="38">IFERROR(IF(L86&amp;P86=$AK$5&amp;$AK$7,1,""),"")</f>
        <v/>
      </c>
      <c r="AL86" s="174" t="str">
        <f t="shared" ref="AL86" si="39">IFERROR(IF(L86&amp;P86=$AL$5&amp;$AK$7,1,""),"")</f>
        <v/>
      </c>
      <c r="AM86" s="174" t="str">
        <f>IF(P86=$AM$5,1,"")</f>
        <v/>
      </c>
    </row>
    <row r="87" spans="1:39" ht="15.6" customHeight="1">
      <c r="B87" s="81"/>
      <c r="C87" s="82"/>
      <c r="D87" s="102" t="e">
        <f>VLOOKUP(A86,①申込基礎データ!$B$41:$F$85,3,0)</f>
        <v>#N/A</v>
      </c>
      <c r="E87" s="103"/>
      <c r="F87" s="103"/>
      <c r="G87" s="103"/>
      <c r="H87" s="103"/>
      <c r="I87" s="103"/>
      <c r="J87" s="103"/>
      <c r="K87" s="104"/>
      <c r="L87" s="88"/>
      <c r="M87" s="88"/>
      <c r="N87" s="88"/>
      <c r="O87" s="88"/>
      <c r="P87" s="99"/>
      <c r="Q87" s="99"/>
      <c r="R87" s="99"/>
      <c r="S87" s="99"/>
      <c r="T87" s="99"/>
      <c r="U87" s="99"/>
      <c r="V87" s="115"/>
      <c r="W87" s="115"/>
      <c r="X87" s="119"/>
      <c r="Y87" s="119"/>
      <c r="Z87" s="119"/>
      <c r="AA87" s="119"/>
      <c r="AB87" s="120"/>
      <c r="AC87" s="125"/>
      <c r="AD87" s="126"/>
      <c r="AE87" s="126"/>
      <c r="AF87" s="126"/>
      <c r="AG87" s="126"/>
      <c r="AH87" s="126"/>
      <c r="AI87" s="126"/>
      <c r="AJ87" s="126"/>
      <c r="AK87" s="175"/>
      <c r="AL87" s="174"/>
      <c r="AM87" s="174"/>
    </row>
    <row r="88" spans="1:39" ht="15.6" customHeight="1">
      <c r="B88" s="83"/>
      <c r="C88" s="84"/>
      <c r="D88" s="105"/>
      <c r="E88" s="106"/>
      <c r="F88" s="106"/>
      <c r="G88" s="106"/>
      <c r="H88" s="106"/>
      <c r="I88" s="106"/>
      <c r="J88" s="106"/>
      <c r="K88" s="107"/>
      <c r="L88" s="89"/>
      <c r="M88" s="89"/>
      <c r="N88" s="89"/>
      <c r="O88" s="89"/>
      <c r="P88" s="101"/>
      <c r="Q88" s="101"/>
      <c r="R88" s="101"/>
      <c r="S88" s="101"/>
      <c r="T88" s="101"/>
      <c r="U88" s="101"/>
      <c r="V88" s="116"/>
      <c r="W88" s="116"/>
      <c r="X88" s="121"/>
      <c r="Y88" s="121"/>
      <c r="Z88" s="121"/>
      <c r="AA88" s="121"/>
      <c r="AB88" s="122"/>
      <c r="AC88" s="127"/>
      <c r="AD88" s="128"/>
      <c r="AE88" s="128"/>
      <c r="AF88" s="128"/>
      <c r="AG88" s="128"/>
      <c r="AH88" s="128"/>
      <c r="AI88" s="128"/>
      <c r="AJ88" s="128"/>
      <c r="AK88" s="175"/>
      <c r="AL88" s="174"/>
      <c r="AM88" s="174"/>
    </row>
    <row r="89" spans="1:39" ht="15.6" customHeight="1">
      <c r="A89">
        <v>78</v>
      </c>
      <c r="B89" s="79">
        <f>B86+1</f>
        <v>13</v>
      </c>
      <c r="C89" s="80"/>
      <c r="D89" s="85" t="e">
        <f>VLOOKUP(A89,①申込基礎データ!$B$41:$F$85,2,0)</f>
        <v>#N/A</v>
      </c>
      <c r="E89" s="86"/>
      <c r="F89" s="86"/>
      <c r="G89" s="86"/>
      <c r="H89" s="86"/>
      <c r="I89" s="86"/>
      <c r="J89" s="86"/>
      <c r="K89" s="86"/>
      <c r="L89" s="87" t="e">
        <f>VLOOKUP(A89,①申込基礎データ!$B$41:$F$85,4,0)</f>
        <v>#N/A</v>
      </c>
      <c r="M89" s="87"/>
      <c r="N89" s="87" t="e">
        <f>VLOOKUP(A89,①申込基礎データ!$B$41:$F$85,5,0)</f>
        <v>#N/A</v>
      </c>
      <c r="O89" s="87"/>
      <c r="P89" s="144"/>
      <c r="Q89" s="144"/>
      <c r="R89" s="144"/>
      <c r="S89" s="144"/>
      <c r="T89" s="144"/>
      <c r="U89" s="144"/>
      <c r="V89" s="145"/>
      <c r="W89" s="145"/>
      <c r="X89" s="141"/>
      <c r="Y89" s="141"/>
      <c r="Z89" s="141"/>
      <c r="AA89" s="141"/>
      <c r="AB89" s="142"/>
      <c r="AC89" s="123"/>
      <c r="AD89" s="124"/>
      <c r="AE89" s="124"/>
      <c r="AF89" s="124"/>
      <c r="AG89" s="124"/>
      <c r="AH89" s="124"/>
      <c r="AI89" s="124"/>
      <c r="AJ89" s="124"/>
      <c r="AK89" s="175" t="str">
        <f t="shared" ref="AK89" si="40">IFERROR(IF(L89&amp;P89=$AK$5&amp;$AK$7,1,""),"")</f>
        <v/>
      </c>
      <c r="AL89" s="174" t="str">
        <f t="shared" ref="AL89" si="41">IFERROR(IF(L89&amp;P89=$AL$5&amp;$AK$7,1,""),"")</f>
        <v/>
      </c>
      <c r="AM89" s="174" t="str">
        <f>IF(P89=$AM$5,1,"")</f>
        <v/>
      </c>
    </row>
    <row r="90" spans="1:39" ht="15.6" customHeight="1">
      <c r="B90" s="81"/>
      <c r="C90" s="82"/>
      <c r="D90" s="102" t="e">
        <f>VLOOKUP(A89,①申込基礎データ!$B$41:$F$85,3,0)</f>
        <v>#N/A</v>
      </c>
      <c r="E90" s="103"/>
      <c r="F90" s="103"/>
      <c r="G90" s="103"/>
      <c r="H90" s="103"/>
      <c r="I90" s="103"/>
      <c r="J90" s="103"/>
      <c r="K90" s="104"/>
      <c r="L90" s="88"/>
      <c r="M90" s="88"/>
      <c r="N90" s="88"/>
      <c r="O90" s="88"/>
      <c r="P90" s="99"/>
      <c r="Q90" s="99"/>
      <c r="R90" s="99"/>
      <c r="S90" s="99"/>
      <c r="T90" s="99"/>
      <c r="U90" s="99"/>
      <c r="V90" s="115"/>
      <c r="W90" s="115"/>
      <c r="X90" s="119"/>
      <c r="Y90" s="119"/>
      <c r="Z90" s="119"/>
      <c r="AA90" s="119"/>
      <c r="AB90" s="120"/>
      <c r="AC90" s="125"/>
      <c r="AD90" s="126"/>
      <c r="AE90" s="126"/>
      <c r="AF90" s="126"/>
      <c r="AG90" s="126"/>
      <c r="AH90" s="126"/>
      <c r="AI90" s="126"/>
      <c r="AJ90" s="126"/>
      <c r="AK90" s="175"/>
      <c r="AL90" s="174"/>
      <c r="AM90" s="174"/>
    </row>
    <row r="91" spans="1:39" ht="15.6" customHeight="1">
      <c r="B91" s="83"/>
      <c r="C91" s="84"/>
      <c r="D91" s="105"/>
      <c r="E91" s="106"/>
      <c r="F91" s="106"/>
      <c r="G91" s="106"/>
      <c r="H91" s="106"/>
      <c r="I91" s="106"/>
      <c r="J91" s="106"/>
      <c r="K91" s="107"/>
      <c r="L91" s="89"/>
      <c r="M91" s="89"/>
      <c r="N91" s="89"/>
      <c r="O91" s="89"/>
      <c r="P91" s="101"/>
      <c r="Q91" s="101"/>
      <c r="R91" s="101"/>
      <c r="S91" s="101"/>
      <c r="T91" s="101"/>
      <c r="U91" s="101"/>
      <c r="V91" s="116"/>
      <c r="W91" s="116"/>
      <c r="X91" s="121"/>
      <c r="Y91" s="121"/>
      <c r="Z91" s="121"/>
      <c r="AA91" s="121"/>
      <c r="AB91" s="122"/>
      <c r="AC91" s="127"/>
      <c r="AD91" s="128"/>
      <c r="AE91" s="128"/>
      <c r="AF91" s="128"/>
      <c r="AG91" s="128"/>
      <c r="AH91" s="128"/>
      <c r="AI91" s="128"/>
      <c r="AJ91" s="128"/>
      <c r="AK91" s="175"/>
      <c r="AL91" s="174"/>
      <c r="AM91" s="174"/>
    </row>
    <row r="92" spans="1:39" ht="15.6" customHeight="1">
      <c r="A92">
        <v>79</v>
      </c>
      <c r="B92" s="79">
        <f>B89+1</f>
        <v>14</v>
      </c>
      <c r="C92" s="80"/>
      <c r="D92" s="85" t="e">
        <f>VLOOKUP(A92,①申込基礎データ!$B$41:$F$85,2,0)</f>
        <v>#N/A</v>
      </c>
      <c r="E92" s="86"/>
      <c r="F92" s="86"/>
      <c r="G92" s="86"/>
      <c r="H92" s="86"/>
      <c r="I92" s="86"/>
      <c r="J92" s="86"/>
      <c r="K92" s="86"/>
      <c r="L92" s="87" t="e">
        <f>VLOOKUP(A92,①申込基礎データ!$B$41:$F$85,4,0)</f>
        <v>#N/A</v>
      </c>
      <c r="M92" s="87"/>
      <c r="N92" s="87" t="e">
        <f>VLOOKUP(A92,①申込基礎データ!$B$41:$F$85,5,0)</f>
        <v>#N/A</v>
      </c>
      <c r="O92" s="87"/>
      <c r="P92" s="144"/>
      <c r="Q92" s="144"/>
      <c r="R92" s="144"/>
      <c r="S92" s="144"/>
      <c r="T92" s="144"/>
      <c r="U92" s="144"/>
      <c r="V92" s="145"/>
      <c r="W92" s="145"/>
      <c r="X92" s="141"/>
      <c r="Y92" s="141"/>
      <c r="Z92" s="141"/>
      <c r="AA92" s="141"/>
      <c r="AB92" s="142"/>
      <c r="AC92" s="123"/>
      <c r="AD92" s="124"/>
      <c r="AE92" s="124"/>
      <c r="AF92" s="124"/>
      <c r="AG92" s="124"/>
      <c r="AH92" s="124"/>
      <c r="AI92" s="124"/>
      <c r="AJ92" s="124"/>
      <c r="AK92" s="175" t="str">
        <f t="shared" ref="AK92" si="42">IFERROR(IF(L92&amp;P92=$AK$5&amp;$AK$7,1,""),"")</f>
        <v/>
      </c>
      <c r="AL92" s="174" t="str">
        <f t="shared" ref="AL92" si="43">IFERROR(IF(L92&amp;P92=$AL$5&amp;$AK$7,1,""),"")</f>
        <v/>
      </c>
      <c r="AM92" s="174" t="str">
        <f>IF(P92=$AM$5,1,"")</f>
        <v/>
      </c>
    </row>
    <row r="93" spans="1:39" ht="15.6" customHeight="1">
      <c r="B93" s="81"/>
      <c r="C93" s="82"/>
      <c r="D93" s="102" t="e">
        <f>VLOOKUP(A92,①申込基礎データ!$B$41:$F$85,3,0)</f>
        <v>#N/A</v>
      </c>
      <c r="E93" s="103"/>
      <c r="F93" s="103"/>
      <c r="G93" s="103"/>
      <c r="H93" s="103"/>
      <c r="I93" s="103"/>
      <c r="J93" s="103"/>
      <c r="K93" s="104"/>
      <c r="L93" s="88"/>
      <c r="M93" s="88"/>
      <c r="N93" s="88"/>
      <c r="O93" s="88"/>
      <c r="P93" s="99"/>
      <c r="Q93" s="99"/>
      <c r="R93" s="99"/>
      <c r="S93" s="99"/>
      <c r="T93" s="99"/>
      <c r="U93" s="99"/>
      <c r="V93" s="115"/>
      <c r="W93" s="115"/>
      <c r="X93" s="119"/>
      <c r="Y93" s="119"/>
      <c r="Z93" s="119"/>
      <c r="AA93" s="119"/>
      <c r="AB93" s="120"/>
      <c r="AC93" s="125"/>
      <c r="AD93" s="126"/>
      <c r="AE93" s="126"/>
      <c r="AF93" s="126"/>
      <c r="AG93" s="126"/>
      <c r="AH93" s="126"/>
      <c r="AI93" s="126"/>
      <c r="AJ93" s="126"/>
      <c r="AK93" s="175"/>
      <c r="AL93" s="174"/>
      <c r="AM93" s="174"/>
    </row>
    <row r="94" spans="1:39" ht="15.6" customHeight="1">
      <c r="B94" s="83"/>
      <c r="C94" s="84"/>
      <c r="D94" s="105"/>
      <c r="E94" s="106"/>
      <c r="F94" s="106"/>
      <c r="G94" s="106"/>
      <c r="H94" s="106"/>
      <c r="I94" s="106"/>
      <c r="J94" s="106"/>
      <c r="K94" s="107"/>
      <c r="L94" s="89"/>
      <c r="M94" s="89"/>
      <c r="N94" s="89"/>
      <c r="O94" s="89"/>
      <c r="P94" s="101"/>
      <c r="Q94" s="101"/>
      <c r="R94" s="101"/>
      <c r="S94" s="101"/>
      <c r="T94" s="101"/>
      <c r="U94" s="101"/>
      <c r="V94" s="116"/>
      <c r="W94" s="116"/>
      <c r="X94" s="121"/>
      <c r="Y94" s="121"/>
      <c r="Z94" s="121"/>
      <c r="AA94" s="121"/>
      <c r="AB94" s="122"/>
      <c r="AC94" s="127"/>
      <c r="AD94" s="128"/>
      <c r="AE94" s="128"/>
      <c r="AF94" s="128"/>
      <c r="AG94" s="128"/>
      <c r="AH94" s="128"/>
      <c r="AI94" s="128"/>
      <c r="AJ94" s="128"/>
      <c r="AK94" s="175"/>
      <c r="AL94" s="174"/>
      <c r="AM94" s="174"/>
    </row>
    <row r="95" spans="1:39" ht="15.6" customHeight="1">
      <c r="A95">
        <v>80</v>
      </c>
      <c r="B95" s="79">
        <f>B92+1</f>
        <v>15</v>
      </c>
      <c r="C95" s="80"/>
      <c r="D95" s="85" t="e">
        <f>VLOOKUP(A95,①申込基礎データ!$B$41:$F$85,2,0)</f>
        <v>#N/A</v>
      </c>
      <c r="E95" s="86"/>
      <c r="F95" s="86"/>
      <c r="G95" s="86"/>
      <c r="H95" s="86"/>
      <c r="I95" s="86"/>
      <c r="J95" s="86"/>
      <c r="K95" s="86"/>
      <c r="L95" s="87" t="e">
        <f>VLOOKUP(A95,①申込基礎データ!$B$41:$F$85,4,0)</f>
        <v>#N/A</v>
      </c>
      <c r="M95" s="87"/>
      <c r="N95" s="87" t="e">
        <f>VLOOKUP(A95,①申込基礎データ!$B$41:$F$85,5,0)</f>
        <v>#N/A</v>
      </c>
      <c r="O95" s="87"/>
      <c r="P95" s="144"/>
      <c r="Q95" s="144"/>
      <c r="R95" s="144"/>
      <c r="S95" s="144"/>
      <c r="T95" s="144"/>
      <c r="U95" s="144"/>
      <c r="V95" s="145"/>
      <c r="W95" s="145"/>
      <c r="X95" s="141"/>
      <c r="Y95" s="141"/>
      <c r="Z95" s="141"/>
      <c r="AA95" s="141"/>
      <c r="AB95" s="142"/>
      <c r="AC95" s="123"/>
      <c r="AD95" s="124"/>
      <c r="AE95" s="124"/>
      <c r="AF95" s="124"/>
      <c r="AG95" s="124"/>
      <c r="AH95" s="124"/>
      <c r="AI95" s="124"/>
      <c r="AJ95" s="124"/>
      <c r="AK95" s="175" t="str">
        <f t="shared" ref="AK95" si="44">IFERROR(IF(L95&amp;P95=$AK$5&amp;$AK$7,1,""),"")</f>
        <v/>
      </c>
      <c r="AL95" s="174" t="str">
        <f t="shared" ref="AL95" si="45">IFERROR(IF(L95&amp;P95=$AL$5&amp;$AK$7,1,""),"")</f>
        <v/>
      </c>
      <c r="AM95" s="174" t="str">
        <f>IF(P95=$AM$5,1,"")</f>
        <v/>
      </c>
    </row>
    <row r="96" spans="1:39" ht="15.6" customHeight="1">
      <c r="B96" s="81"/>
      <c r="C96" s="82"/>
      <c r="D96" s="102" t="e">
        <f>VLOOKUP(A95,①申込基礎データ!$B$41:$F$85,3,0)</f>
        <v>#N/A</v>
      </c>
      <c r="E96" s="103"/>
      <c r="F96" s="103"/>
      <c r="G96" s="103"/>
      <c r="H96" s="103"/>
      <c r="I96" s="103"/>
      <c r="J96" s="103"/>
      <c r="K96" s="104"/>
      <c r="L96" s="88"/>
      <c r="M96" s="88"/>
      <c r="N96" s="88"/>
      <c r="O96" s="88"/>
      <c r="P96" s="99"/>
      <c r="Q96" s="99"/>
      <c r="R96" s="99"/>
      <c r="S96" s="99"/>
      <c r="T96" s="99"/>
      <c r="U96" s="99"/>
      <c r="V96" s="115"/>
      <c r="W96" s="115"/>
      <c r="X96" s="119"/>
      <c r="Y96" s="119"/>
      <c r="Z96" s="119"/>
      <c r="AA96" s="119"/>
      <c r="AB96" s="120"/>
      <c r="AC96" s="125"/>
      <c r="AD96" s="126"/>
      <c r="AE96" s="126"/>
      <c r="AF96" s="126"/>
      <c r="AG96" s="126"/>
      <c r="AH96" s="126"/>
      <c r="AI96" s="126"/>
      <c r="AJ96" s="126"/>
      <c r="AK96" s="175"/>
      <c r="AL96" s="174"/>
      <c r="AM96" s="174"/>
    </row>
    <row r="97" spans="1:39" ht="15.6" customHeight="1" thickBot="1">
      <c r="B97" s="83"/>
      <c r="C97" s="84"/>
      <c r="D97" s="269"/>
      <c r="E97" s="270"/>
      <c r="F97" s="270"/>
      <c r="G97" s="270"/>
      <c r="H97" s="270"/>
      <c r="I97" s="270"/>
      <c r="J97" s="270"/>
      <c r="K97" s="271"/>
      <c r="L97" s="268"/>
      <c r="M97" s="268"/>
      <c r="N97" s="268"/>
      <c r="O97" s="268"/>
      <c r="P97" s="153"/>
      <c r="Q97" s="153"/>
      <c r="R97" s="153"/>
      <c r="S97" s="153"/>
      <c r="T97" s="153"/>
      <c r="U97" s="153"/>
      <c r="V97" s="154"/>
      <c r="W97" s="154"/>
      <c r="X97" s="155"/>
      <c r="Y97" s="155"/>
      <c r="Z97" s="155"/>
      <c r="AA97" s="155"/>
      <c r="AB97" s="156"/>
      <c r="AC97" s="127"/>
      <c r="AD97" s="128"/>
      <c r="AE97" s="128"/>
      <c r="AF97" s="128"/>
      <c r="AG97" s="128"/>
      <c r="AH97" s="128"/>
      <c r="AI97" s="128"/>
      <c r="AJ97" s="128"/>
      <c r="AK97" s="175"/>
      <c r="AL97" s="174"/>
      <c r="AM97" s="174"/>
    </row>
    <row r="98" spans="1:39" ht="15.6" customHeight="1">
      <c r="A98">
        <v>81</v>
      </c>
      <c r="B98" s="79">
        <f>IFERROR(IF(D96="",1,31),1)</f>
        <v>1</v>
      </c>
      <c r="C98" s="80"/>
      <c r="D98" s="93" t="e">
        <f>VLOOKUP(A98,①申込基礎データ!$B$41:$F$85,2,0)</f>
        <v>#N/A</v>
      </c>
      <c r="E98" s="94"/>
      <c r="F98" s="94"/>
      <c r="G98" s="94"/>
      <c r="H98" s="94"/>
      <c r="I98" s="94"/>
      <c r="J98" s="94"/>
      <c r="K98" s="94"/>
      <c r="L98" s="95" t="e">
        <f>VLOOKUP(A98,①申込基礎データ!$B$41:$F$85,4,0)</f>
        <v>#N/A</v>
      </c>
      <c r="M98" s="95"/>
      <c r="N98" s="95" t="e">
        <f>VLOOKUP(A98,①申込基礎データ!$B$41:$F$85,5,0)</f>
        <v>#N/A</v>
      </c>
      <c r="O98" s="95"/>
      <c r="P98" s="97"/>
      <c r="Q98" s="97"/>
      <c r="R98" s="97"/>
      <c r="S98" s="97"/>
      <c r="T98" s="97"/>
      <c r="U98" s="97"/>
      <c r="V98" s="114"/>
      <c r="W98" s="114"/>
      <c r="X98" s="117"/>
      <c r="Y98" s="117"/>
      <c r="Z98" s="117"/>
      <c r="AA98" s="117"/>
      <c r="AB98" s="118"/>
      <c r="AC98" s="123"/>
      <c r="AD98" s="124"/>
      <c r="AE98" s="124"/>
      <c r="AF98" s="124"/>
      <c r="AG98" s="124"/>
      <c r="AH98" s="124"/>
      <c r="AI98" s="124"/>
      <c r="AJ98" s="124"/>
      <c r="AK98" s="175" t="str">
        <f t="shared" ref="AK98" si="46">IFERROR(IF(L98&amp;P98=$AK$5&amp;$AK$7,1,""),"")</f>
        <v/>
      </c>
      <c r="AL98" s="174" t="str">
        <f t="shared" ref="AL98" si="47">IFERROR(IF(L98&amp;P98=$AL$5&amp;$AK$7,1,""),"")</f>
        <v/>
      </c>
      <c r="AM98" s="174" t="str">
        <f>IF(P98=$AM$5,1,"")</f>
        <v/>
      </c>
    </row>
    <row r="99" spans="1:39" ht="15.6" customHeight="1">
      <c r="B99" s="81"/>
      <c r="C99" s="82"/>
      <c r="D99" s="102" t="e">
        <f>VLOOKUP(A98,①申込基礎データ!$B$41:$F$85,3,0)</f>
        <v>#N/A</v>
      </c>
      <c r="E99" s="103"/>
      <c r="F99" s="103"/>
      <c r="G99" s="103"/>
      <c r="H99" s="103"/>
      <c r="I99" s="103"/>
      <c r="J99" s="103"/>
      <c r="K99" s="104"/>
      <c r="L99" s="88"/>
      <c r="M99" s="88"/>
      <c r="N99" s="88"/>
      <c r="O99" s="88"/>
      <c r="P99" s="99"/>
      <c r="Q99" s="99"/>
      <c r="R99" s="99"/>
      <c r="S99" s="99"/>
      <c r="T99" s="99"/>
      <c r="U99" s="99"/>
      <c r="V99" s="115"/>
      <c r="W99" s="115"/>
      <c r="X99" s="119"/>
      <c r="Y99" s="119"/>
      <c r="Z99" s="119"/>
      <c r="AA99" s="119"/>
      <c r="AB99" s="120"/>
      <c r="AC99" s="125"/>
      <c r="AD99" s="126"/>
      <c r="AE99" s="126"/>
      <c r="AF99" s="126"/>
      <c r="AG99" s="126"/>
      <c r="AH99" s="126"/>
      <c r="AI99" s="126"/>
      <c r="AJ99" s="126"/>
      <c r="AK99" s="175"/>
      <c r="AL99" s="174"/>
      <c r="AM99" s="174"/>
    </row>
    <row r="100" spans="1:39" ht="15.6" customHeight="1">
      <c r="B100" s="83"/>
      <c r="C100" s="84"/>
      <c r="D100" s="105"/>
      <c r="E100" s="106"/>
      <c r="F100" s="106"/>
      <c r="G100" s="106"/>
      <c r="H100" s="106"/>
      <c r="I100" s="106"/>
      <c r="J100" s="106"/>
      <c r="K100" s="107"/>
      <c r="L100" s="89"/>
      <c r="M100" s="89"/>
      <c r="N100" s="89"/>
      <c r="O100" s="89"/>
      <c r="P100" s="101"/>
      <c r="Q100" s="101"/>
      <c r="R100" s="101"/>
      <c r="S100" s="101"/>
      <c r="T100" s="101"/>
      <c r="U100" s="101"/>
      <c r="V100" s="116"/>
      <c r="W100" s="116"/>
      <c r="X100" s="121"/>
      <c r="Y100" s="121"/>
      <c r="Z100" s="121"/>
      <c r="AA100" s="121"/>
      <c r="AB100" s="122"/>
      <c r="AC100" s="127"/>
      <c r="AD100" s="128"/>
      <c r="AE100" s="128"/>
      <c r="AF100" s="128"/>
      <c r="AG100" s="128"/>
      <c r="AH100" s="128"/>
      <c r="AI100" s="128"/>
      <c r="AJ100" s="128"/>
      <c r="AK100" s="175"/>
      <c r="AL100" s="174"/>
      <c r="AM100" s="174"/>
    </row>
    <row r="101" spans="1:39" ht="15.6" customHeight="1">
      <c r="A101">
        <v>82</v>
      </c>
      <c r="B101" s="79">
        <f>B98+1</f>
        <v>2</v>
      </c>
      <c r="C101" s="80"/>
      <c r="D101" s="85" t="e">
        <f>VLOOKUP(A101,①申込基礎データ!$B$41:$F$85,2,0)</f>
        <v>#N/A</v>
      </c>
      <c r="E101" s="86"/>
      <c r="F101" s="86"/>
      <c r="G101" s="86"/>
      <c r="H101" s="86"/>
      <c r="I101" s="86"/>
      <c r="J101" s="86"/>
      <c r="K101" s="86"/>
      <c r="L101" s="87" t="e">
        <f>VLOOKUP(A101,①申込基礎データ!$B$41:$F$85,4,0)</f>
        <v>#N/A</v>
      </c>
      <c r="M101" s="87"/>
      <c r="N101" s="87" t="e">
        <f>VLOOKUP(A101,①申込基礎データ!$B$41:$F$85,5,0)</f>
        <v>#N/A</v>
      </c>
      <c r="O101" s="87"/>
      <c r="P101" s="144"/>
      <c r="Q101" s="144"/>
      <c r="R101" s="144"/>
      <c r="S101" s="144"/>
      <c r="T101" s="144"/>
      <c r="U101" s="144"/>
      <c r="V101" s="145"/>
      <c r="W101" s="145"/>
      <c r="X101" s="141"/>
      <c r="Y101" s="141"/>
      <c r="Z101" s="141"/>
      <c r="AA101" s="141"/>
      <c r="AB101" s="142"/>
      <c r="AC101" s="123"/>
      <c r="AD101" s="124"/>
      <c r="AE101" s="124"/>
      <c r="AF101" s="124"/>
      <c r="AG101" s="124"/>
      <c r="AH101" s="124"/>
      <c r="AI101" s="124"/>
      <c r="AJ101" s="124"/>
      <c r="AK101" s="175" t="str">
        <f t="shared" ref="AK101" si="48">IFERROR(IF(L101&amp;P101=$AK$5&amp;$AK$7,1,""),"")</f>
        <v/>
      </c>
      <c r="AL101" s="174" t="str">
        <f t="shared" ref="AL101" si="49">IFERROR(IF(L101&amp;P101=$AL$5&amp;$AK$7,1,""),"")</f>
        <v/>
      </c>
      <c r="AM101" s="174" t="str">
        <f>IF(P101=$AM$5,1,"")</f>
        <v/>
      </c>
    </row>
    <row r="102" spans="1:39" ht="15.6" customHeight="1">
      <c r="B102" s="81"/>
      <c r="C102" s="82"/>
      <c r="D102" s="102" t="e">
        <f>VLOOKUP(A101,①申込基礎データ!$B$41:$F$85,3,0)</f>
        <v>#N/A</v>
      </c>
      <c r="E102" s="103"/>
      <c r="F102" s="103"/>
      <c r="G102" s="103"/>
      <c r="H102" s="103"/>
      <c r="I102" s="103"/>
      <c r="J102" s="103"/>
      <c r="K102" s="104"/>
      <c r="L102" s="88"/>
      <c r="M102" s="88"/>
      <c r="N102" s="88"/>
      <c r="O102" s="88"/>
      <c r="P102" s="99"/>
      <c r="Q102" s="99"/>
      <c r="R102" s="99"/>
      <c r="S102" s="99"/>
      <c r="T102" s="99"/>
      <c r="U102" s="99"/>
      <c r="V102" s="115"/>
      <c r="W102" s="115"/>
      <c r="X102" s="119"/>
      <c r="Y102" s="119"/>
      <c r="Z102" s="119"/>
      <c r="AA102" s="119"/>
      <c r="AB102" s="120"/>
      <c r="AC102" s="125"/>
      <c r="AD102" s="126"/>
      <c r="AE102" s="126"/>
      <c r="AF102" s="126"/>
      <c r="AG102" s="126"/>
      <c r="AH102" s="126"/>
      <c r="AI102" s="126"/>
      <c r="AJ102" s="126"/>
      <c r="AK102" s="175"/>
      <c r="AL102" s="174"/>
      <c r="AM102" s="174"/>
    </row>
    <row r="103" spans="1:39" ht="15.6" customHeight="1">
      <c r="B103" s="83"/>
      <c r="C103" s="84"/>
      <c r="D103" s="105"/>
      <c r="E103" s="106"/>
      <c r="F103" s="106"/>
      <c r="G103" s="106"/>
      <c r="H103" s="106"/>
      <c r="I103" s="106"/>
      <c r="J103" s="106"/>
      <c r="K103" s="107"/>
      <c r="L103" s="89"/>
      <c r="M103" s="89"/>
      <c r="N103" s="89"/>
      <c r="O103" s="89"/>
      <c r="P103" s="101"/>
      <c r="Q103" s="101"/>
      <c r="R103" s="101"/>
      <c r="S103" s="101"/>
      <c r="T103" s="101"/>
      <c r="U103" s="101"/>
      <c r="V103" s="116"/>
      <c r="W103" s="116"/>
      <c r="X103" s="121"/>
      <c r="Y103" s="121"/>
      <c r="Z103" s="121"/>
      <c r="AA103" s="121"/>
      <c r="AB103" s="122"/>
      <c r="AC103" s="127"/>
      <c r="AD103" s="128"/>
      <c r="AE103" s="128"/>
      <c r="AF103" s="128"/>
      <c r="AG103" s="128"/>
      <c r="AH103" s="128"/>
      <c r="AI103" s="128"/>
      <c r="AJ103" s="128"/>
      <c r="AK103" s="175"/>
      <c r="AL103" s="174"/>
      <c r="AM103" s="174"/>
    </row>
    <row r="104" spans="1:39" ht="15.6" customHeight="1">
      <c r="A104">
        <v>83</v>
      </c>
      <c r="B104" s="79">
        <f>B101+1</f>
        <v>3</v>
      </c>
      <c r="C104" s="80"/>
      <c r="D104" s="85" t="e">
        <f>VLOOKUP(A104,①申込基礎データ!$B$41:$F$85,2,0)</f>
        <v>#N/A</v>
      </c>
      <c r="E104" s="86"/>
      <c r="F104" s="86"/>
      <c r="G104" s="86"/>
      <c r="H104" s="86"/>
      <c r="I104" s="86"/>
      <c r="J104" s="86"/>
      <c r="K104" s="86"/>
      <c r="L104" s="87" t="e">
        <f>VLOOKUP(A104,①申込基礎データ!$B$41:$F$85,4,0)</f>
        <v>#N/A</v>
      </c>
      <c r="M104" s="87"/>
      <c r="N104" s="87" t="e">
        <f>VLOOKUP(A104,①申込基礎データ!$B$41:$F$85,5,0)</f>
        <v>#N/A</v>
      </c>
      <c r="O104" s="87"/>
      <c r="P104" s="144"/>
      <c r="Q104" s="144"/>
      <c r="R104" s="144"/>
      <c r="S104" s="144"/>
      <c r="T104" s="144"/>
      <c r="U104" s="144"/>
      <c r="V104" s="145"/>
      <c r="W104" s="145"/>
      <c r="X104" s="141"/>
      <c r="Y104" s="141"/>
      <c r="Z104" s="141"/>
      <c r="AA104" s="141"/>
      <c r="AB104" s="142"/>
      <c r="AC104" s="123"/>
      <c r="AD104" s="124"/>
      <c r="AE104" s="124"/>
      <c r="AF104" s="124"/>
      <c r="AG104" s="124"/>
      <c r="AH104" s="124"/>
      <c r="AI104" s="124"/>
      <c r="AJ104" s="124"/>
      <c r="AK104" s="175" t="str">
        <f t="shared" ref="AK104" si="50">IFERROR(IF(L104&amp;P104=$AK$5&amp;$AK$7,1,""),"")</f>
        <v/>
      </c>
      <c r="AL104" s="174" t="str">
        <f t="shared" ref="AL104" si="51">IFERROR(IF(L104&amp;P104=$AL$5&amp;$AK$7,1,""),"")</f>
        <v/>
      </c>
      <c r="AM104" s="174" t="str">
        <f>IF(P104=$AM$5,1,"")</f>
        <v/>
      </c>
    </row>
    <row r="105" spans="1:39" ht="15.6" customHeight="1">
      <c r="B105" s="81"/>
      <c r="C105" s="82"/>
      <c r="D105" s="102" t="e">
        <f>VLOOKUP(A104,①申込基礎データ!$B$41:$F$85,3,0)</f>
        <v>#N/A</v>
      </c>
      <c r="E105" s="103"/>
      <c r="F105" s="103"/>
      <c r="G105" s="103"/>
      <c r="H105" s="103"/>
      <c r="I105" s="103"/>
      <c r="J105" s="103"/>
      <c r="K105" s="104"/>
      <c r="L105" s="88"/>
      <c r="M105" s="88"/>
      <c r="N105" s="88"/>
      <c r="O105" s="88"/>
      <c r="P105" s="99"/>
      <c r="Q105" s="99"/>
      <c r="R105" s="99"/>
      <c r="S105" s="99"/>
      <c r="T105" s="99"/>
      <c r="U105" s="99"/>
      <c r="V105" s="115"/>
      <c r="W105" s="115"/>
      <c r="X105" s="119"/>
      <c r="Y105" s="119"/>
      <c r="Z105" s="119"/>
      <c r="AA105" s="119"/>
      <c r="AB105" s="120"/>
      <c r="AC105" s="125"/>
      <c r="AD105" s="126"/>
      <c r="AE105" s="126"/>
      <c r="AF105" s="126"/>
      <c r="AG105" s="126"/>
      <c r="AH105" s="126"/>
      <c r="AI105" s="126"/>
      <c r="AJ105" s="126"/>
      <c r="AK105" s="175"/>
      <c r="AL105" s="174"/>
      <c r="AM105" s="174"/>
    </row>
    <row r="106" spans="1:39" ht="15.6" customHeight="1">
      <c r="B106" s="83"/>
      <c r="C106" s="84"/>
      <c r="D106" s="105"/>
      <c r="E106" s="106"/>
      <c r="F106" s="106"/>
      <c r="G106" s="106"/>
      <c r="H106" s="106"/>
      <c r="I106" s="106"/>
      <c r="J106" s="106"/>
      <c r="K106" s="107"/>
      <c r="L106" s="89"/>
      <c r="M106" s="89"/>
      <c r="N106" s="89"/>
      <c r="O106" s="89"/>
      <c r="P106" s="101"/>
      <c r="Q106" s="101"/>
      <c r="R106" s="101"/>
      <c r="S106" s="101"/>
      <c r="T106" s="101"/>
      <c r="U106" s="101"/>
      <c r="V106" s="116"/>
      <c r="W106" s="116"/>
      <c r="X106" s="121"/>
      <c r="Y106" s="121"/>
      <c r="Z106" s="121"/>
      <c r="AA106" s="121"/>
      <c r="AB106" s="122"/>
      <c r="AC106" s="127"/>
      <c r="AD106" s="128"/>
      <c r="AE106" s="128"/>
      <c r="AF106" s="128"/>
      <c r="AG106" s="128"/>
      <c r="AH106" s="128"/>
      <c r="AI106" s="128"/>
      <c r="AJ106" s="128"/>
      <c r="AK106" s="175"/>
      <c r="AL106" s="174"/>
      <c r="AM106" s="174"/>
    </row>
    <row r="107" spans="1:39" ht="15.6" customHeight="1">
      <c r="A107">
        <v>84</v>
      </c>
      <c r="B107" s="79">
        <f>B104+1</f>
        <v>4</v>
      </c>
      <c r="C107" s="80"/>
      <c r="D107" s="85" t="e">
        <f>VLOOKUP(A107,①申込基礎データ!$B$41:$F$85,2,0)</f>
        <v>#N/A</v>
      </c>
      <c r="E107" s="86"/>
      <c r="F107" s="86"/>
      <c r="G107" s="86"/>
      <c r="H107" s="86"/>
      <c r="I107" s="86"/>
      <c r="J107" s="86"/>
      <c r="K107" s="86"/>
      <c r="L107" s="87" t="e">
        <f>VLOOKUP(A107,①申込基礎データ!$B$41:$F$85,4,0)</f>
        <v>#N/A</v>
      </c>
      <c r="M107" s="87"/>
      <c r="N107" s="87" t="e">
        <f>VLOOKUP(A107,①申込基礎データ!$B$41:$F$85,5,0)</f>
        <v>#N/A</v>
      </c>
      <c r="O107" s="87"/>
      <c r="P107" s="144"/>
      <c r="Q107" s="144"/>
      <c r="R107" s="144"/>
      <c r="S107" s="144"/>
      <c r="T107" s="144"/>
      <c r="U107" s="144"/>
      <c r="V107" s="145"/>
      <c r="W107" s="145"/>
      <c r="X107" s="141"/>
      <c r="Y107" s="141"/>
      <c r="Z107" s="141"/>
      <c r="AA107" s="141"/>
      <c r="AB107" s="142"/>
      <c r="AC107" s="123"/>
      <c r="AD107" s="124"/>
      <c r="AE107" s="124"/>
      <c r="AF107" s="124"/>
      <c r="AG107" s="124"/>
      <c r="AH107" s="124"/>
      <c r="AI107" s="124"/>
      <c r="AJ107" s="124"/>
      <c r="AK107" s="175" t="str">
        <f t="shared" ref="AK107" si="52">IFERROR(IF(L107&amp;P107=$AK$5&amp;$AK$7,1,""),"")</f>
        <v/>
      </c>
      <c r="AL107" s="174" t="str">
        <f t="shared" ref="AL107" si="53">IFERROR(IF(L107&amp;P107=$AL$5&amp;$AK$7,1,""),"")</f>
        <v/>
      </c>
      <c r="AM107" s="174" t="str">
        <f>IF(P107=$AM$5,1,"")</f>
        <v/>
      </c>
    </row>
    <row r="108" spans="1:39" ht="15.6" customHeight="1">
      <c r="B108" s="81"/>
      <c r="C108" s="82"/>
      <c r="D108" s="102" t="e">
        <f>VLOOKUP(A107,①申込基礎データ!$B$41:$F$85,3,0)</f>
        <v>#N/A</v>
      </c>
      <c r="E108" s="103"/>
      <c r="F108" s="103"/>
      <c r="G108" s="103"/>
      <c r="H108" s="103"/>
      <c r="I108" s="103"/>
      <c r="J108" s="103"/>
      <c r="K108" s="104"/>
      <c r="L108" s="88"/>
      <c r="M108" s="88"/>
      <c r="N108" s="88"/>
      <c r="O108" s="88"/>
      <c r="P108" s="99"/>
      <c r="Q108" s="99"/>
      <c r="R108" s="99"/>
      <c r="S108" s="99"/>
      <c r="T108" s="99"/>
      <c r="U108" s="99"/>
      <c r="V108" s="115"/>
      <c r="W108" s="115"/>
      <c r="X108" s="119"/>
      <c r="Y108" s="119"/>
      <c r="Z108" s="119"/>
      <c r="AA108" s="119"/>
      <c r="AB108" s="120"/>
      <c r="AC108" s="125"/>
      <c r="AD108" s="126"/>
      <c r="AE108" s="126"/>
      <c r="AF108" s="126"/>
      <c r="AG108" s="126"/>
      <c r="AH108" s="126"/>
      <c r="AI108" s="126"/>
      <c r="AJ108" s="126"/>
      <c r="AK108" s="175"/>
      <c r="AL108" s="174"/>
      <c r="AM108" s="174"/>
    </row>
    <row r="109" spans="1:39" ht="15.6" customHeight="1">
      <c r="B109" s="83"/>
      <c r="C109" s="84"/>
      <c r="D109" s="105"/>
      <c r="E109" s="106"/>
      <c r="F109" s="106"/>
      <c r="G109" s="106"/>
      <c r="H109" s="106"/>
      <c r="I109" s="106"/>
      <c r="J109" s="106"/>
      <c r="K109" s="107"/>
      <c r="L109" s="89"/>
      <c r="M109" s="89"/>
      <c r="N109" s="89"/>
      <c r="O109" s="89"/>
      <c r="P109" s="101"/>
      <c r="Q109" s="101"/>
      <c r="R109" s="101"/>
      <c r="S109" s="101"/>
      <c r="T109" s="101"/>
      <c r="U109" s="101"/>
      <c r="V109" s="116"/>
      <c r="W109" s="116"/>
      <c r="X109" s="121"/>
      <c r="Y109" s="121"/>
      <c r="Z109" s="121"/>
      <c r="AA109" s="121"/>
      <c r="AB109" s="122"/>
      <c r="AC109" s="127"/>
      <c r="AD109" s="128"/>
      <c r="AE109" s="128"/>
      <c r="AF109" s="128"/>
      <c r="AG109" s="128"/>
      <c r="AH109" s="128"/>
      <c r="AI109" s="128"/>
      <c r="AJ109" s="128"/>
      <c r="AK109" s="175"/>
      <c r="AL109" s="174"/>
      <c r="AM109" s="174"/>
    </row>
    <row r="110" spans="1:39" ht="15.6" customHeight="1">
      <c r="A110">
        <v>85</v>
      </c>
      <c r="B110" s="79">
        <f>B107+1</f>
        <v>5</v>
      </c>
      <c r="C110" s="80"/>
      <c r="D110" s="85" t="e">
        <f>VLOOKUP(A110,①申込基礎データ!$B$41:$F$85,2,0)</f>
        <v>#N/A</v>
      </c>
      <c r="E110" s="86"/>
      <c r="F110" s="86"/>
      <c r="G110" s="86"/>
      <c r="H110" s="86"/>
      <c r="I110" s="86"/>
      <c r="J110" s="86"/>
      <c r="K110" s="86"/>
      <c r="L110" s="87" t="e">
        <f>VLOOKUP(A110,①申込基礎データ!$B$41:$F$85,4,0)</f>
        <v>#N/A</v>
      </c>
      <c r="M110" s="87"/>
      <c r="N110" s="87" t="e">
        <f>VLOOKUP(A110,①申込基礎データ!$B$41:$F$85,5,0)</f>
        <v>#N/A</v>
      </c>
      <c r="O110" s="87"/>
      <c r="P110" s="144"/>
      <c r="Q110" s="144"/>
      <c r="R110" s="144"/>
      <c r="S110" s="144"/>
      <c r="T110" s="144"/>
      <c r="U110" s="144"/>
      <c r="V110" s="145"/>
      <c r="W110" s="145"/>
      <c r="X110" s="141"/>
      <c r="Y110" s="141"/>
      <c r="Z110" s="141"/>
      <c r="AA110" s="141"/>
      <c r="AB110" s="142"/>
      <c r="AC110" s="123"/>
      <c r="AD110" s="124"/>
      <c r="AE110" s="124"/>
      <c r="AF110" s="124"/>
      <c r="AG110" s="124"/>
      <c r="AH110" s="124"/>
      <c r="AI110" s="124"/>
      <c r="AJ110" s="124"/>
      <c r="AK110" s="175" t="str">
        <f t="shared" ref="AK110" si="54">IFERROR(IF(L110&amp;P110=$AK$5&amp;$AK$7,1,""),"")</f>
        <v/>
      </c>
      <c r="AL110" s="174" t="str">
        <f t="shared" ref="AL110" si="55">IFERROR(IF(L110&amp;P110=$AL$5&amp;$AK$7,1,""),"")</f>
        <v/>
      </c>
      <c r="AM110" s="174" t="str">
        <f>IF(P110=$AM$5,1,"")</f>
        <v/>
      </c>
    </row>
    <row r="111" spans="1:39" ht="15.6" customHeight="1">
      <c r="B111" s="81"/>
      <c r="C111" s="82"/>
      <c r="D111" s="102" t="e">
        <f>VLOOKUP(A110,①申込基礎データ!$B$41:$F$85,3,0)</f>
        <v>#N/A</v>
      </c>
      <c r="E111" s="103"/>
      <c r="F111" s="103"/>
      <c r="G111" s="103"/>
      <c r="H111" s="103"/>
      <c r="I111" s="103"/>
      <c r="J111" s="103"/>
      <c r="K111" s="104"/>
      <c r="L111" s="88"/>
      <c r="M111" s="88"/>
      <c r="N111" s="88"/>
      <c r="O111" s="88"/>
      <c r="P111" s="99"/>
      <c r="Q111" s="99"/>
      <c r="R111" s="99"/>
      <c r="S111" s="99"/>
      <c r="T111" s="99"/>
      <c r="U111" s="99"/>
      <c r="V111" s="115"/>
      <c r="W111" s="115"/>
      <c r="X111" s="119"/>
      <c r="Y111" s="119"/>
      <c r="Z111" s="119"/>
      <c r="AA111" s="119"/>
      <c r="AB111" s="120"/>
      <c r="AC111" s="125"/>
      <c r="AD111" s="126"/>
      <c r="AE111" s="126"/>
      <c r="AF111" s="126"/>
      <c r="AG111" s="126"/>
      <c r="AH111" s="126"/>
      <c r="AI111" s="126"/>
      <c r="AJ111" s="126"/>
      <c r="AK111" s="175"/>
      <c r="AL111" s="174"/>
      <c r="AM111" s="174"/>
    </row>
    <row r="112" spans="1:39" ht="15.6" customHeight="1">
      <c r="B112" s="83"/>
      <c r="C112" s="84"/>
      <c r="D112" s="105"/>
      <c r="E112" s="106"/>
      <c r="F112" s="106"/>
      <c r="G112" s="106"/>
      <c r="H112" s="106"/>
      <c r="I112" s="106"/>
      <c r="J112" s="106"/>
      <c r="K112" s="107"/>
      <c r="L112" s="89"/>
      <c r="M112" s="89"/>
      <c r="N112" s="89"/>
      <c r="O112" s="89"/>
      <c r="P112" s="101"/>
      <c r="Q112" s="101"/>
      <c r="R112" s="101"/>
      <c r="S112" s="101"/>
      <c r="T112" s="101"/>
      <c r="U112" s="101"/>
      <c r="V112" s="116"/>
      <c r="W112" s="116"/>
      <c r="X112" s="121"/>
      <c r="Y112" s="121"/>
      <c r="Z112" s="121"/>
      <c r="AA112" s="121"/>
      <c r="AB112" s="122"/>
      <c r="AC112" s="127"/>
      <c r="AD112" s="128"/>
      <c r="AE112" s="128"/>
      <c r="AF112" s="128"/>
      <c r="AG112" s="128"/>
      <c r="AH112" s="128"/>
      <c r="AI112" s="128"/>
      <c r="AJ112" s="128"/>
      <c r="AK112" s="175"/>
      <c r="AL112" s="174"/>
      <c r="AM112" s="174"/>
    </row>
    <row r="113" spans="1:39" ht="15.6" customHeight="1">
      <c r="A113">
        <v>86</v>
      </c>
      <c r="B113" s="79">
        <f>B110+1</f>
        <v>6</v>
      </c>
      <c r="C113" s="80"/>
      <c r="D113" s="85" t="e">
        <f>VLOOKUP(A113,①申込基礎データ!$B$41:$F$85,2,0)</f>
        <v>#N/A</v>
      </c>
      <c r="E113" s="86"/>
      <c r="F113" s="86"/>
      <c r="G113" s="86"/>
      <c r="H113" s="86"/>
      <c r="I113" s="86"/>
      <c r="J113" s="86"/>
      <c r="K113" s="86"/>
      <c r="L113" s="87" t="e">
        <f>VLOOKUP(A113,①申込基礎データ!$B$41:$F$85,4,0)</f>
        <v>#N/A</v>
      </c>
      <c r="M113" s="87"/>
      <c r="N113" s="87" t="e">
        <f>VLOOKUP(A113,①申込基礎データ!$B$41:$F$85,5,0)</f>
        <v>#N/A</v>
      </c>
      <c r="O113" s="87"/>
      <c r="P113" s="144"/>
      <c r="Q113" s="144"/>
      <c r="R113" s="144"/>
      <c r="S113" s="144"/>
      <c r="T113" s="144"/>
      <c r="U113" s="144"/>
      <c r="V113" s="145"/>
      <c r="W113" s="145"/>
      <c r="X113" s="141"/>
      <c r="Y113" s="141"/>
      <c r="Z113" s="141"/>
      <c r="AA113" s="141"/>
      <c r="AB113" s="142"/>
      <c r="AC113" s="123"/>
      <c r="AD113" s="124"/>
      <c r="AE113" s="124"/>
      <c r="AF113" s="124"/>
      <c r="AG113" s="124"/>
      <c r="AH113" s="124"/>
      <c r="AI113" s="124"/>
      <c r="AJ113" s="124"/>
      <c r="AK113" s="175" t="str">
        <f t="shared" ref="AK113" si="56">IFERROR(IF(L113&amp;P113=$AK$5&amp;$AK$7,1,""),"")</f>
        <v/>
      </c>
      <c r="AL113" s="174" t="str">
        <f t="shared" ref="AL113" si="57">IFERROR(IF(L113&amp;P113=$AL$5&amp;$AK$7,1,""),"")</f>
        <v/>
      </c>
      <c r="AM113" s="174" t="str">
        <f>IF(P113=$AM$5,1,"")</f>
        <v/>
      </c>
    </row>
    <row r="114" spans="1:39" ht="15.6" customHeight="1">
      <c r="B114" s="81"/>
      <c r="C114" s="82"/>
      <c r="D114" s="102" t="e">
        <f>VLOOKUP(A113,①申込基礎データ!$B$41:$F$85,3,0)</f>
        <v>#N/A</v>
      </c>
      <c r="E114" s="103"/>
      <c r="F114" s="103"/>
      <c r="G114" s="103"/>
      <c r="H114" s="103"/>
      <c r="I114" s="103"/>
      <c r="J114" s="103"/>
      <c r="K114" s="104"/>
      <c r="L114" s="88"/>
      <c r="M114" s="88"/>
      <c r="N114" s="88"/>
      <c r="O114" s="88"/>
      <c r="P114" s="99"/>
      <c r="Q114" s="99"/>
      <c r="R114" s="99"/>
      <c r="S114" s="99"/>
      <c r="T114" s="99"/>
      <c r="U114" s="99"/>
      <c r="V114" s="115"/>
      <c r="W114" s="115"/>
      <c r="X114" s="119"/>
      <c r="Y114" s="119"/>
      <c r="Z114" s="119"/>
      <c r="AA114" s="119"/>
      <c r="AB114" s="120"/>
      <c r="AC114" s="125"/>
      <c r="AD114" s="126"/>
      <c r="AE114" s="126"/>
      <c r="AF114" s="126"/>
      <c r="AG114" s="126"/>
      <c r="AH114" s="126"/>
      <c r="AI114" s="126"/>
      <c r="AJ114" s="126"/>
      <c r="AK114" s="175"/>
      <c r="AL114" s="174"/>
      <c r="AM114" s="174"/>
    </row>
    <row r="115" spans="1:39" ht="15.6" customHeight="1">
      <c r="B115" s="83"/>
      <c r="C115" s="84"/>
      <c r="D115" s="105"/>
      <c r="E115" s="106"/>
      <c r="F115" s="106"/>
      <c r="G115" s="106"/>
      <c r="H115" s="106"/>
      <c r="I115" s="106"/>
      <c r="J115" s="106"/>
      <c r="K115" s="107"/>
      <c r="L115" s="89"/>
      <c r="M115" s="89"/>
      <c r="N115" s="89"/>
      <c r="O115" s="89"/>
      <c r="P115" s="101"/>
      <c r="Q115" s="101"/>
      <c r="R115" s="101"/>
      <c r="S115" s="101"/>
      <c r="T115" s="101"/>
      <c r="U115" s="101"/>
      <c r="V115" s="116"/>
      <c r="W115" s="116"/>
      <c r="X115" s="121"/>
      <c r="Y115" s="121"/>
      <c r="Z115" s="121"/>
      <c r="AA115" s="121"/>
      <c r="AB115" s="122"/>
      <c r="AC115" s="127"/>
      <c r="AD115" s="128"/>
      <c r="AE115" s="128"/>
      <c r="AF115" s="128"/>
      <c r="AG115" s="128"/>
      <c r="AH115" s="128"/>
      <c r="AI115" s="128"/>
      <c r="AJ115" s="128"/>
      <c r="AK115" s="175"/>
      <c r="AL115" s="174"/>
      <c r="AM115" s="174"/>
    </row>
    <row r="116" spans="1:39" ht="15.6" customHeight="1">
      <c r="A116">
        <v>87</v>
      </c>
      <c r="B116" s="79">
        <f>B113+1</f>
        <v>7</v>
      </c>
      <c r="C116" s="80"/>
      <c r="D116" s="85" t="e">
        <f>VLOOKUP(A116,①申込基礎データ!$B$41:$F$85,2,0)</f>
        <v>#N/A</v>
      </c>
      <c r="E116" s="86"/>
      <c r="F116" s="86"/>
      <c r="G116" s="86"/>
      <c r="H116" s="86"/>
      <c r="I116" s="86"/>
      <c r="J116" s="86"/>
      <c r="K116" s="86"/>
      <c r="L116" s="87" t="e">
        <f>VLOOKUP(A116,①申込基礎データ!$B$41:$F$85,4,0)</f>
        <v>#N/A</v>
      </c>
      <c r="M116" s="87"/>
      <c r="N116" s="87" t="e">
        <f>VLOOKUP(A116,①申込基礎データ!$B$41:$F$85,5,0)</f>
        <v>#N/A</v>
      </c>
      <c r="O116" s="87"/>
      <c r="P116" s="144"/>
      <c r="Q116" s="144"/>
      <c r="R116" s="144"/>
      <c r="S116" s="144"/>
      <c r="T116" s="144"/>
      <c r="U116" s="144"/>
      <c r="V116" s="145"/>
      <c r="W116" s="145"/>
      <c r="X116" s="141"/>
      <c r="Y116" s="141"/>
      <c r="Z116" s="141"/>
      <c r="AA116" s="141"/>
      <c r="AB116" s="142"/>
      <c r="AC116" s="123"/>
      <c r="AD116" s="124"/>
      <c r="AE116" s="124"/>
      <c r="AF116" s="124"/>
      <c r="AG116" s="124"/>
      <c r="AH116" s="124"/>
      <c r="AI116" s="124"/>
      <c r="AJ116" s="124"/>
      <c r="AK116" s="175" t="str">
        <f t="shared" ref="AK116" si="58">IFERROR(IF(L116&amp;P116=$AK$5&amp;$AK$7,1,""),"")</f>
        <v/>
      </c>
      <c r="AL116" s="174" t="str">
        <f t="shared" ref="AL116" si="59">IFERROR(IF(L116&amp;P116=$AL$5&amp;$AK$7,1,""),"")</f>
        <v/>
      </c>
      <c r="AM116" s="174" t="str">
        <f>IF(P116=$AM$5,1,"")</f>
        <v/>
      </c>
    </row>
    <row r="117" spans="1:39" ht="15.6" customHeight="1">
      <c r="B117" s="81"/>
      <c r="C117" s="82"/>
      <c r="D117" s="102" t="e">
        <f>VLOOKUP(A116,①申込基礎データ!$B$41:$F$85,3,0)</f>
        <v>#N/A</v>
      </c>
      <c r="E117" s="103"/>
      <c r="F117" s="103"/>
      <c r="G117" s="103"/>
      <c r="H117" s="103"/>
      <c r="I117" s="103"/>
      <c r="J117" s="103"/>
      <c r="K117" s="104"/>
      <c r="L117" s="88"/>
      <c r="M117" s="88"/>
      <c r="N117" s="88"/>
      <c r="O117" s="88"/>
      <c r="P117" s="99"/>
      <c r="Q117" s="99"/>
      <c r="R117" s="99"/>
      <c r="S117" s="99"/>
      <c r="T117" s="99"/>
      <c r="U117" s="99"/>
      <c r="V117" s="115"/>
      <c r="W117" s="115"/>
      <c r="X117" s="119"/>
      <c r="Y117" s="119"/>
      <c r="Z117" s="119"/>
      <c r="AA117" s="119"/>
      <c r="AB117" s="120"/>
      <c r="AC117" s="125"/>
      <c r="AD117" s="126"/>
      <c r="AE117" s="126"/>
      <c r="AF117" s="126"/>
      <c r="AG117" s="126"/>
      <c r="AH117" s="126"/>
      <c r="AI117" s="126"/>
      <c r="AJ117" s="126"/>
      <c r="AK117" s="175"/>
      <c r="AL117" s="174"/>
      <c r="AM117" s="174"/>
    </row>
    <row r="118" spans="1:39" ht="15.6" customHeight="1">
      <c r="B118" s="83"/>
      <c r="C118" s="84"/>
      <c r="D118" s="105"/>
      <c r="E118" s="106"/>
      <c r="F118" s="106"/>
      <c r="G118" s="106"/>
      <c r="H118" s="106"/>
      <c r="I118" s="106"/>
      <c r="J118" s="106"/>
      <c r="K118" s="107"/>
      <c r="L118" s="89"/>
      <c r="M118" s="89"/>
      <c r="N118" s="89"/>
      <c r="O118" s="89"/>
      <c r="P118" s="101"/>
      <c r="Q118" s="101"/>
      <c r="R118" s="101"/>
      <c r="S118" s="101"/>
      <c r="T118" s="101"/>
      <c r="U118" s="101"/>
      <c r="V118" s="116"/>
      <c r="W118" s="116"/>
      <c r="X118" s="121"/>
      <c r="Y118" s="121"/>
      <c r="Z118" s="121"/>
      <c r="AA118" s="121"/>
      <c r="AB118" s="122"/>
      <c r="AC118" s="127"/>
      <c r="AD118" s="128"/>
      <c r="AE118" s="128"/>
      <c r="AF118" s="128"/>
      <c r="AG118" s="128"/>
      <c r="AH118" s="128"/>
      <c r="AI118" s="128"/>
      <c r="AJ118" s="128"/>
      <c r="AK118" s="175"/>
      <c r="AL118" s="174"/>
      <c r="AM118" s="174"/>
    </row>
    <row r="119" spans="1:39" ht="15.6" customHeight="1">
      <c r="A119">
        <v>88</v>
      </c>
      <c r="B119" s="79">
        <f>B116+1</f>
        <v>8</v>
      </c>
      <c r="C119" s="80"/>
      <c r="D119" s="85" t="e">
        <f>VLOOKUP(A119,①申込基礎データ!$B$41:$F$85,2,0)</f>
        <v>#N/A</v>
      </c>
      <c r="E119" s="86"/>
      <c r="F119" s="86"/>
      <c r="G119" s="86"/>
      <c r="H119" s="86"/>
      <c r="I119" s="86"/>
      <c r="J119" s="86"/>
      <c r="K119" s="86"/>
      <c r="L119" s="87" t="e">
        <f>VLOOKUP(A119,①申込基礎データ!$B$41:$F$85,4,0)</f>
        <v>#N/A</v>
      </c>
      <c r="M119" s="87"/>
      <c r="N119" s="87" t="e">
        <f>VLOOKUP(A119,①申込基礎データ!$B$41:$F$85,5,0)</f>
        <v>#N/A</v>
      </c>
      <c r="O119" s="87"/>
      <c r="P119" s="144"/>
      <c r="Q119" s="144"/>
      <c r="R119" s="144"/>
      <c r="S119" s="144"/>
      <c r="T119" s="144"/>
      <c r="U119" s="144"/>
      <c r="V119" s="145"/>
      <c r="W119" s="145"/>
      <c r="X119" s="141"/>
      <c r="Y119" s="141"/>
      <c r="Z119" s="141"/>
      <c r="AA119" s="141"/>
      <c r="AB119" s="142"/>
      <c r="AC119" s="123"/>
      <c r="AD119" s="124"/>
      <c r="AE119" s="124"/>
      <c r="AF119" s="124"/>
      <c r="AG119" s="124"/>
      <c r="AH119" s="124"/>
      <c r="AI119" s="124"/>
      <c r="AJ119" s="124"/>
      <c r="AK119" s="175" t="str">
        <f t="shared" ref="AK119" si="60">IFERROR(IF(L119&amp;P119=$AK$5&amp;$AK$7,1,""),"")</f>
        <v/>
      </c>
      <c r="AL119" s="174" t="str">
        <f t="shared" ref="AL119" si="61">IFERROR(IF(L119&amp;P119=$AL$5&amp;$AK$7,1,""),"")</f>
        <v/>
      </c>
      <c r="AM119" s="174" t="str">
        <f>IF(P119=$AM$5,1,"")</f>
        <v/>
      </c>
    </row>
    <row r="120" spans="1:39" ht="15.6" customHeight="1">
      <c r="B120" s="81"/>
      <c r="C120" s="82"/>
      <c r="D120" s="102" t="e">
        <f>VLOOKUP(A119,①申込基礎データ!$B$41:$F$85,3,0)</f>
        <v>#N/A</v>
      </c>
      <c r="E120" s="103"/>
      <c r="F120" s="103"/>
      <c r="G120" s="103"/>
      <c r="H120" s="103"/>
      <c r="I120" s="103"/>
      <c r="J120" s="103"/>
      <c r="K120" s="104"/>
      <c r="L120" s="88"/>
      <c r="M120" s="88"/>
      <c r="N120" s="88"/>
      <c r="O120" s="88"/>
      <c r="P120" s="99"/>
      <c r="Q120" s="99"/>
      <c r="R120" s="99"/>
      <c r="S120" s="99"/>
      <c r="T120" s="99"/>
      <c r="U120" s="99"/>
      <c r="V120" s="115"/>
      <c r="W120" s="115"/>
      <c r="X120" s="119"/>
      <c r="Y120" s="119"/>
      <c r="Z120" s="119"/>
      <c r="AA120" s="119"/>
      <c r="AB120" s="120"/>
      <c r="AC120" s="125"/>
      <c r="AD120" s="126"/>
      <c r="AE120" s="126"/>
      <c r="AF120" s="126"/>
      <c r="AG120" s="126"/>
      <c r="AH120" s="126"/>
      <c r="AI120" s="126"/>
      <c r="AJ120" s="126"/>
      <c r="AK120" s="175"/>
      <c r="AL120" s="174"/>
      <c r="AM120" s="174"/>
    </row>
    <row r="121" spans="1:39" ht="15.6" customHeight="1">
      <c r="B121" s="83"/>
      <c r="C121" s="84"/>
      <c r="D121" s="105"/>
      <c r="E121" s="106"/>
      <c r="F121" s="106"/>
      <c r="G121" s="106"/>
      <c r="H121" s="106"/>
      <c r="I121" s="106"/>
      <c r="J121" s="106"/>
      <c r="K121" s="107"/>
      <c r="L121" s="89"/>
      <c r="M121" s="89"/>
      <c r="N121" s="89"/>
      <c r="O121" s="89"/>
      <c r="P121" s="101"/>
      <c r="Q121" s="101"/>
      <c r="R121" s="101"/>
      <c r="S121" s="101"/>
      <c r="T121" s="101"/>
      <c r="U121" s="101"/>
      <c r="V121" s="116"/>
      <c r="W121" s="116"/>
      <c r="X121" s="121"/>
      <c r="Y121" s="121"/>
      <c r="Z121" s="121"/>
      <c r="AA121" s="121"/>
      <c r="AB121" s="122"/>
      <c r="AC121" s="127"/>
      <c r="AD121" s="128"/>
      <c r="AE121" s="128"/>
      <c r="AF121" s="128"/>
      <c r="AG121" s="128"/>
      <c r="AH121" s="128"/>
      <c r="AI121" s="128"/>
      <c r="AJ121" s="128"/>
      <c r="AK121" s="175"/>
      <c r="AL121" s="174"/>
      <c r="AM121" s="174"/>
    </row>
    <row r="122" spans="1:39" ht="15.6" customHeight="1">
      <c r="A122">
        <v>89</v>
      </c>
      <c r="B122" s="79">
        <f>B119+1</f>
        <v>9</v>
      </c>
      <c r="C122" s="80"/>
      <c r="D122" s="85" t="e">
        <f>VLOOKUP(A122,①申込基礎データ!$B$41:$F$85,2,0)</f>
        <v>#N/A</v>
      </c>
      <c r="E122" s="86"/>
      <c r="F122" s="86"/>
      <c r="G122" s="86"/>
      <c r="H122" s="86"/>
      <c r="I122" s="86"/>
      <c r="J122" s="86"/>
      <c r="K122" s="86"/>
      <c r="L122" s="87" t="e">
        <f>VLOOKUP(A122,①申込基礎データ!$B$41:$F$85,4,0)</f>
        <v>#N/A</v>
      </c>
      <c r="M122" s="87"/>
      <c r="N122" s="87" t="e">
        <f>VLOOKUP(A122,①申込基礎データ!$B$41:$F$85,5,0)</f>
        <v>#N/A</v>
      </c>
      <c r="O122" s="87"/>
      <c r="P122" s="144"/>
      <c r="Q122" s="144"/>
      <c r="R122" s="144"/>
      <c r="S122" s="144"/>
      <c r="T122" s="144"/>
      <c r="U122" s="144"/>
      <c r="V122" s="145"/>
      <c r="W122" s="145"/>
      <c r="X122" s="141"/>
      <c r="Y122" s="141"/>
      <c r="Z122" s="141"/>
      <c r="AA122" s="141"/>
      <c r="AB122" s="142"/>
      <c r="AC122" s="123"/>
      <c r="AD122" s="124"/>
      <c r="AE122" s="124"/>
      <c r="AF122" s="124"/>
      <c r="AG122" s="124"/>
      <c r="AH122" s="124"/>
      <c r="AI122" s="124"/>
      <c r="AJ122" s="124"/>
      <c r="AK122" s="175" t="str">
        <f t="shared" ref="AK122" si="62">IFERROR(IF(L122&amp;P122=$AK$5&amp;$AK$7,1,""),"")</f>
        <v/>
      </c>
      <c r="AL122" s="174" t="str">
        <f t="shared" ref="AL122" si="63">IFERROR(IF(L122&amp;P122=$AL$5&amp;$AK$7,1,""),"")</f>
        <v/>
      </c>
      <c r="AM122" s="174" t="str">
        <f>IF(P122=$AM$5,1,"")</f>
        <v/>
      </c>
    </row>
    <row r="123" spans="1:39" ht="15.6" customHeight="1">
      <c r="B123" s="81"/>
      <c r="C123" s="82"/>
      <c r="D123" s="102" t="e">
        <f>VLOOKUP(A122,①申込基礎データ!$B$41:$F$85,3,0)</f>
        <v>#N/A</v>
      </c>
      <c r="E123" s="103"/>
      <c r="F123" s="103"/>
      <c r="G123" s="103"/>
      <c r="H123" s="103"/>
      <c r="I123" s="103"/>
      <c r="J123" s="103"/>
      <c r="K123" s="104"/>
      <c r="L123" s="88"/>
      <c r="M123" s="88"/>
      <c r="N123" s="88"/>
      <c r="O123" s="88"/>
      <c r="P123" s="99"/>
      <c r="Q123" s="99"/>
      <c r="R123" s="99"/>
      <c r="S123" s="99"/>
      <c r="T123" s="99"/>
      <c r="U123" s="99"/>
      <c r="V123" s="115"/>
      <c r="W123" s="115"/>
      <c r="X123" s="119"/>
      <c r="Y123" s="119"/>
      <c r="Z123" s="119"/>
      <c r="AA123" s="119"/>
      <c r="AB123" s="120"/>
      <c r="AC123" s="125"/>
      <c r="AD123" s="126"/>
      <c r="AE123" s="126"/>
      <c r="AF123" s="126"/>
      <c r="AG123" s="126"/>
      <c r="AH123" s="126"/>
      <c r="AI123" s="126"/>
      <c r="AJ123" s="126"/>
      <c r="AK123" s="175"/>
      <c r="AL123" s="174"/>
      <c r="AM123" s="174"/>
    </row>
    <row r="124" spans="1:39" ht="15.6" customHeight="1">
      <c r="B124" s="83"/>
      <c r="C124" s="84"/>
      <c r="D124" s="105"/>
      <c r="E124" s="106"/>
      <c r="F124" s="106"/>
      <c r="G124" s="106"/>
      <c r="H124" s="106"/>
      <c r="I124" s="106"/>
      <c r="J124" s="106"/>
      <c r="K124" s="107"/>
      <c r="L124" s="89"/>
      <c r="M124" s="89"/>
      <c r="N124" s="89"/>
      <c r="O124" s="89"/>
      <c r="P124" s="101"/>
      <c r="Q124" s="101"/>
      <c r="R124" s="101"/>
      <c r="S124" s="101"/>
      <c r="T124" s="101"/>
      <c r="U124" s="101"/>
      <c r="V124" s="116"/>
      <c r="W124" s="116"/>
      <c r="X124" s="121"/>
      <c r="Y124" s="121"/>
      <c r="Z124" s="121"/>
      <c r="AA124" s="121"/>
      <c r="AB124" s="122"/>
      <c r="AC124" s="127"/>
      <c r="AD124" s="128"/>
      <c r="AE124" s="128"/>
      <c r="AF124" s="128"/>
      <c r="AG124" s="128"/>
      <c r="AH124" s="128"/>
      <c r="AI124" s="128"/>
      <c r="AJ124" s="128"/>
      <c r="AK124" s="175"/>
      <c r="AL124" s="174"/>
      <c r="AM124" s="174"/>
    </row>
    <row r="125" spans="1:39" ht="15.6" customHeight="1">
      <c r="A125">
        <v>90</v>
      </c>
      <c r="B125" s="79">
        <f>B122+1</f>
        <v>10</v>
      </c>
      <c r="C125" s="80"/>
      <c r="D125" s="85" t="e">
        <f>VLOOKUP(A125,①申込基礎データ!$B$41:$F$85,2,0)</f>
        <v>#N/A</v>
      </c>
      <c r="E125" s="86"/>
      <c r="F125" s="86"/>
      <c r="G125" s="86"/>
      <c r="H125" s="86"/>
      <c r="I125" s="86"/>
      <c r="J125" s="86"/>
      <c r="K125" s="86"/>
      <c r="L125" s="87" t="e">
        <f>VLOOKUP(A125,①申込基礎データ!$B$41:$F$85,4,0)</f>
        <v>#N/A</v>
      </c>
      <c r="M125" s="87"/>
      <c r="N125" s="87" t="e">
        <f>VLOOKUP(A125,①申込基礎データ!$B$41:$F$85,5,0)</f>
        <v>#N/A</v>
      </c>
      <c r="O125" s="87"/>
      <c r="P125" s="144"/>
      <c r="Q125" s="144"/>
      <c r="R125" s="144"/>
      <c r="S125" s="144"/>
      <c r="T125" s="144"/>
      <c r="U125" s="144"/>
      <c r="V125" s="145"/>
      <c r="W125" s="145"/>
      <c r="X125" s="141"/>
      <c r="Y125" s="141"/>
      <c r="Z125" s="141"/>
      <c r="AA125" s="141"/>
      <c r="AB125" s="142"/>
      <c r="AC125" s="123"/>
      <c r="AD125" s="124"/>
      <c r="AE125" s="124"/>
      <c r="AF125" s="124"/>
      <c r="AG125" s="124"/>
      <c r="AH125" s="124"/>
      <c r="AI125" s="124"/>
      <c r="AJ125" s="124"/>
      <c r="AK125" s="175" t="str">
        <f t="shared" ref="AK125" si="64">IFERROR(IF(L125&amp;P125=$AK$5&amp;$AK$7,1,""),"")</f>
        <v/>
      </c>
      <c r="AL125" s="174" t="str">
        <f t="shared" ref="AL125" si="65">IFERROR(IF(L125&amp;P125=$AL$5&amp;$AK$7,1,""),"")</f>
        <v/>
      </c>
      <c r="AM125" s="174" t="str">
        <f>IF(P125=$AM$5,1,"")</f>
        <v/>
      </c>
    </row>
    <row r="126" spans="1:39" ht="15.6" customHeight="1">
      <c r="B126" s="81"/>
      <c r="C126" s="82"/>
      <c r="D126" s="102" t="e">
        <f>VLOOKUP(A125,①申込基礎データ!$B$41:$F$85,3,0)</f>
        <v>#N/A</v>
      </c>
      <c r="E126" s="103"/>
      <c r="F126" s="103"/>
      <c r="G126" s="103"/>
      <c r="H126" s="103"/>
      <c r="I126" s="103"/>
      <c r="J126" s="103"/>
      <c r="K126" s="104"/>
      <c r="L126" s="88"/>
      <c r="M126" s="88"/>
      <c r="N126" s="88"/>
      <c r="O126" s="88"/>
      <c r="P126" s="99"/>
      <c r="Q126" s="99"/>
      <c r="R126" s="99"/>
      <c r="S126" s="99"/>
      <c r="T126" s="99"/>
      <c r="U126" s="99"/>
      <c r="V126" s="115"/>
      <c r="W126" s="115"/>
      <c r="X126" s="119"/>
      <c r="Y126" s="119"/>
      <c r="Z126" s="119"/>
      <c r="AA126" s="119"/>
      <c r="AB126" s="120"/>
      <c r="AC126" s="125"/>
      <c r="AD126" s="126"/>
      <c r="AE126" s="126"/>
      <c r="AF126" s="126"/>
      <c r="AG126" s="126"/>
      <c r="AH126" s="126"/>
      <c r="AI126" s="126"/>
      <c r="AJ126" s="126"/>
      <c r="AK126" s="175"/>
      <c r="AL126" s="174"/>
      <c r="AM126" s="174"/>
    </row>
    <row r="127" spans="1:39" ht="15.6" customHeight="1">
      <c r="B127" s="83"/>
      <c r="C127" s="84"/>
      <c r="D127" s="105"/>
      <c r="E127" s="106"/>
      <c r="F127" s="106"/>
      <c r="G127" s="106"/>
      <c r="H127" s="106"/>
      <c r="I127" s="106"/>
      <c r="J127" s="106"/>
      <c r="K127" s="107"/>
      <c r="L127" s="89"/>
      <c r="M127" s="89"/>
      <c r="N127" s="89"/>
      <c r="O127" s="89"/>
      <c r="P127" s="101"/>
      <c r="Q127" s="101"/>
      <c r="R127" s="101"/>
      <c r="S127" s="101"/>
      <c r="T127" s="101"/>
      <c r="U127" s="101"/>
      <c r="V127" s="116"/>
      <c r="W127" s="116"/>
      <c r="X127" s="121"/>
      <c r="Y127" s="121"/>
      <c r="Z127" s="121"/>
      <c r="AA127" s="121"/>
      <c r="AB127" s="122"/>
      <c r="AC127" s="127"/>
      <c r="AD127" s="128"/>
      <c r="AE127" s="128"/>
      <c r="AF127" s="128"/>
      <c r="AG127" s="128"/>
      <c r="AH127" s="128"/>
      <c r="AI127" s="128"/>
      <c r="AJ127" s="128"/>
      <c r="AK127" s="175"/>
      <c r="AL127" s="174"/>
      <c r="AM127" s="174"/>
    </row>
    <row r="128" spans="1:39" ht="15.6" customHeight="1">
      <c r="A128">
        <v>91</v>
      </c>
      <c r="B128" s="79">
        <f>B125+1</f>
        <v>11</v>
      </c>
      <c r="C128" s="80"/>
      <c r="D128" s="85" t="e">
        <f>VLOOKUP(A128,①申込基礎データ!$B$41:$F$85,2,0)</f>
        <v>#N/A</v>
      </c>
      <c r="E128" s="86"/>
      <c r="F128" s="86"/>
      <c r="G128" s="86"/>
      <c r="H128" s="86"/>
      <c r="I128" s="86"/>
      <c r="J128" s="86"/>
      <c r="K128" s="86"/>
      <c r="L128" s="87" t="e">
        <f>VLOOKUP(A128,①申込基礎データ!$B$41:$F$85,4,0)</f>
        <v>#N/A</v>
      </c>
      <c r="M128" s="87"/>
      <c r="N128" s="87" t="e">
        <f>VLOOKUP(A128,①申込基礎データ!$B$41:$F$85,5,0)</f>
        <v>#N/A</v>
      </c>
      <c r="O128" s="87"/>
      <c r="P128" s="144"/>
      <c r="Q128" s="144"/>
      <c r="R128" s="144"/>
      <c r="S128" s="144"/>
      <c r="T128" s="144"/>
      <c r="U128" s="144"/>
      <c r="V128" s="145"/>
      <c r="W128" s="145"/>
      <c r="X128" s="141"/>
      <c r="Y128" s="141"/>
      <c r="Z128" s="141"/>
      <c r="AA128" s="141"/>
      <c r="AB128" s="142"/>
      <c r="AC128" s="123"/>
      <c r="AD128" s="124"/>
      <c r="AE128" s="124"/>
      <c r="AF128" s="124"/>
      <c r="AG128" s="124"/>
      <c r="AH128" s="124"/>
      <c r="AI128" s="124"/>
      <c r="AJ128" s="124"/>
      <c r="AK128" s="175" t="str">
        <f t="shared" ref="AK128" si="66">IFERROR(IF(L128&amp;P128=$AK$5&amp;$AK$7,1,""),"")</f>
        <v/>
      </c>
      <c r="AL128" s="174" t="str">
        <f t="shared" ref="AL128" si="67">IFERROR(IF(L128&amp;P128=$AL$5&amp;$AK$7,1,""),"")</f>
        <v/>
      </c>
      <c r="AM128" s="174" t="str">
        <f>IF(P128=$AM$5,1,"")</f>
        <v/>
      </c>
    </row>
    <row r="129" spans="1:39" ht="15.6" customHeight="1">
      <c r="B129" s="81"/>
      <c r="C129" s="82"/>
      <c r="D129" s="102" t="e">
        <f>VLOOKUP(A128,①申込基礎データ!$B$41:$F$85,3,0)</f>
        <v>#N/A</v>
      </c>
      <c r="E129" s="103"/>
      <c r="F129" s="103"/>
      <c r="G129" s="103"/>
      <c r="H129" s="103"/>
      <c r="I129" s="103"/>
      <c r="J129" s="103"/>
      <c r="K129" s="104"/>
      <c r="L129" s="88"/>
      <c r="M129" s="88"/>
      <c r="N129" s="88"/>
      <c r="O129" s="88"/>
      <c r="P129" s="99"/>
      <c r="Q129" s="99"/>
      <c r="R129" s="99"/>
      <c r="S129" s="99"/>
      <c r="T129" s="99"/>
      <c r="U129" s="99"/>
      <c r="V129" s="115"/>
      <c r="W129" s="115"/>
      <c r="X129" s="119"/>
      <c r="Y129" s="119"/>
      <c r="Z129" s="119"/>
      <c r="AA129" s="119"/>
      <c r="AB129" s="120"/>
      <c r="AC129" s="125"/>
      <c r="AD129" s="126"/>
      <c r="AE129" s="126"/>
      <c r="AF129" s="126"/>
      <c r="AG129" s="126"/>
      <c r="AH129" s="126"/>
      <c r="AI129" s="126"/>
      <c r="AJ129" s="126"/>
      <c r="AK129" s="175"/>
      <c r="AL129" s="174"/>
      <c r="AM129" s="174"/>
    </row>
    <row r="130" spans="1:39" ht="15.6" customHeight="1">
      <c r="B130" s="83"/>
      <c r="C130" s="84"/>
      <c r="D130" s="105"/>
      <c r="E130" s="106"/>
      <c r="F130" s="106"/>
      <c r="G130" s="106"/>
      <c r="H130" s="106"/>
      <c r="I130" s="106"/>
      <c r="J130" s="106"/>
      <c r="K130" s="107"/>
      <c r="L130" s="89"/>
      <c r="M130" s="89"/>
      <c r="N130" s="89"/>
      <c r="O130" s="89"/>
      <c r="P130" s="101"/>
      <c r="Q130" s="101"/>
      <c r="R130" s="101"/>
      <c r="S130" s="101"/>
      <c r="T130" s="101"/>
      <c r="U130" s="101"/>
      <c r="V130" s="116"/>
      <c r="W130" s="116"/>
      <c r="X130" s="121"/>
      <c r="Y130" s="121"/>
      <c r="Z130" s="121"/>
      <c r="AA130" s="121"/>
      <c r="AB130" s="122"/>
      <c r="AC130" s="127"/>
      <c r="AD130" s="128"/>
      <c r="AE130" s="128"/>
      <c r="AF130" s="128"/>
      <c r="AG130" s="128"/>
      <c r="AH130" s="128"/>
      <c r="AI130" s="128"/>
      <c r="AJ130" s="128"/>
      <c r="AK130" s="175"/>
      <c r="AL130" s="174"/>
      <c r="AM130" s="174"/>
    </row>
    <row r="131" spans="1:39" ht="15.6" customHeight="1">
      <c r="A131">
        <v>92</v>
      </c>
      <c r="B131" s="79">
        <f>B128+1</f>
        <v>12</v>
      </c>
      <c r="C131" s="80"/>
      <c r="D131" s="85" t="e">
        <f>VLOOKUP(A131,①申込基礎データ!$B$41:$F$85,2,0)</f>
        <v>#N/A</v>
      </c>
      <c r="E131" s="86"/>
      <c r="F131" s="86"/>
      <c r="G131" s="86"/>
      <c r="H131" s="86"/>
      <c r="I131" s="86"/>
      <c r="J131" s="86"/>
      <c r="K131" s="86"/>
      <c r="L131" s="87" t="e">
        <f>VLOOKUP(A131,①申込基礎データ!$B$41:$F$85,4,0)</f>
        <v>#N/A</v>
      </c>
      <c r="M131" s="87"/>
      <c r="N131" s="87" t="e">
        <f>VLOOKUP(A131,①申込基礎データ!$B$41:$F$85,5,0)</f>
        <v>#N/A</v>
      </c>
      <c r="O131" s="87"/>
      <c r="P131" s="144"/>
      <c r="Q131" s="144"/>
      <c r="R131" s="144"/>
      <c r="S131" s="144"/>
      <c r="T131" s="144"/>
      <c r="U131" s="144"/>
      <c r="V131" s="145"/>
      <c r="W131" s="145"/>
      <c r="X131" s="141"/>
      <c r="Y131" s="141"/>
      <c r="Z131" s="141"/>
      <c r="AA131" s="141"/>
      <c r="AB131" s="142"/>
      <c r="AC131" s="123"/>
      <c r="AD131" s="124"/>
      <c r="AE131" s="124"/>
      <c r="AF131" s="124"/>
      <c r="AG131" s="124"/>
      <c r="AH131" s="124"/>
      <c r="AI131" s="124"/>
      <c r="AJ131" s="124"/>
      <c r="AK131" s="175" t="str">
        <f t="shared" ref="AK131" si="68">IFERROR(IF(L131&amp;P131=$AK$5&amp;$AK$7,1,""),"")</f>
        <v/>
      </c>
      <c r="AL131" s="174" t="str">
        <f t="shared" ref="AL131" si="69">IFERROR(IF(L131&amp;P131=$AL$5&amp;$AK$7,1,""),"")</f>
        <v/>
      </c>
      <c r="AM131" s="174" t="str">
        <f>IF(P131=$AM$5,1,"")</f>
        <v/>
      </c>
    </row>
    <row r="132" spans="1:39" ht="15.6" customHeight="1">
      <c r="B132" s="81"/>
      <c r="C132" s="82"/>
      <c r="D132" s="102" t="e">
        <f>VLOOKUP(A131,①申込基礎データ!$B$41:$F$85,3,0)</f>
        <v>#N/A</v>
      </c>
      <c r="E132" s="103"/>
      <c r="F132" s="103"/>
      <c r="G132" s="103"/>
      <c r="H132" s="103"/>
      <c r="I132" s="103"/>
      <c r="J132" s="103"/>
      <c r="K132" s="104"/>
      <c r="L132" s="88"/>
      <c r="M132" s="88"/>
      <c r="N132" s="88"/>
      <c r="O132" s="88"/>
      <c r="P132" s="99"/>
      <c r="Q132" s="99"/>
      <c r="R132" s="99"/>
      <c r="S132" s="99"/>
      <c r="T132" s="99"/>
      <c r="U132" s="99"/>
      <c r="V132" s="115"/>
      <c r="W132" s="115"/>
      <c r="X132" s="119"/>
      <c r="Y132" s="119"/>
      <c r="Z132" s="119"/>
      <c r="AA132" s="119"/>
      <c r="AB132" s="120"/>
      <c r="AC132" s="125"/>
      <c r="AD132" s="126"/>
      <c r="AE132" s="126"/>
      <c r="AF132" s="126"/>
      <c r="AG132" s="126"/>
      <c r="AH132" s="126"/>
      <c r="AI132" s="126"/>
      <c r="AJ132" s="126"/>
      <c r="AK132" s="175"/>
      <c r="AL132" s="174"/>
      <c r="AM132" s="174"/>
    </row>
    <row r="133" spans="1:39" ht="15.6" customHeight="1">
      <c r="B133" s="83"/>
      <c r="C133" s="84"/>
      <c r="D133" s="105"/>
      <c r="E133" s="106"/>
      <c r="F133" s="106"/>
      <c r="G133" s="106"/>
      <c r="H133" s="106"/>
      <c r="I133" s="106"/>
      <c r="J133" s="106"/>
      <c r="K133" s="107"/>
      <c r="L133" s="89"/>
      <c r="M133" s="89"/>
      <c r="N133" s="89"/>
      <c r="O133" s="89"/>
      <c r="P133" s="101"/>
      <c r="Q133" s="101"/>
      <c r="R133" s="101"/>
      <c r="S133" s="101"/>
      <c r="T133" s="101"/>
      <c r="U133" s="101"/>
      <c r="V133" s="116"/>
      <c r="W133" s="116"/>
      <c r="X133" s="121"/>
      <c r="Y133" s="121"/>
      <c r="Z133" s="121"/>
      <c r="AA133" s="121"/>
      <c r="AB133" s="122"/>
      <c r="AC133" s="127"/>
      <c r="AD133" s="128"/>
      <c r="AE133" s="128"/>
      <c r="AF133" s="128"/>
      <c r="AG133" s="128"/>
      <c r="AH133" s="128"/>
      <c r="AI133" s="128"/>
      <c r="AJ133" s="128"/>
      <c r="AK133" s="175"/>
      <c r="AL133" s="174"/>
      <c r="AM133" s="174"/>
    </row>
    <row r="134" spans="1:39" ht="15.6" customHeight="1">
      <c r="A134">
        <v>93</v>
      </c>
      <c r="B134" s="79">
        <f>B131+1</f>
        <v>13</v>
      </c>
      <c r="C134" s="80"/>
      <c r="D134" s="85" t="e">
        <f>VLOOKUP(A134,①申込基礎データ!$B$41:$F$85,2,0)</f>
        <v>#N/A</v>
      </c>
      <c r="E134" s="86"/>
      <c r="F134" s="86"/>
      <c r="G134" s="86"/>
      <c r="H134" s="86"/>
      <c r="I134" s="86"/>
      <c r="J134" s="86"/>
      <c r="K134" s="86"/>
      <c r="L134" s="87" t="e">
        <f>VLOOKUP(A134,①申込基礎データ!$B$41:$F$85,4,0)</f>
        <v>#N/A</v>
      </c>
      <c r="M134" s="87"/>
      <c r="N134" s="87" t="e">
        <f>VLOOKUP(A134,①申込基礎データ!$B$41:$F$85,5,0)</f>
        <v>#N/A</v>
      </c>
      <c r="O134" s="87"/>
      <c r="P134" s="144"/>
      <c r="Q134" s="144"/>
      <c r="R134" s="144"/>
      <c r="S134" s="144"/>
      <c r="T134" s="144"/>
      <c r="U134" s="144"/>
      <c r="V134" s="145"/>
      <c r="W134" s="145"/>
      <c r="X134" s="141"/>
      <c r="Y134" s="141"/>
      <c r="Z134" s="141"/>
      <c r="AA134" s="141"/>
      <c r="AB134" s="142"/>
      <c r="AC134" s="123"/>
      <c r="AD134" s="124"/>
      <c r="AE134" s="124"/>
      <c r="AF134" s="124"/>
      <c r="AG134" s="124"/>
      <c r="AH134" s="124"/>
      <c r="AI134" s="124"/>
      <c r="AJ134" s="124"/>
      <c r="AK134" s="175" t="str">
        <f t="shared" ref="AK134" si="70">IFERROR(IF(L134&amp;P134=$AK$5&amp;$AK$7,1,""),"")</f>
        <v/>
      </c>
      <c r="AL134" s="174" t="str">
        <f t="shared" ref="AL134" si="71">IFERROR(IF(L134&amp;P134=$AL$5&amp;$AK$7,1,""),"")</f>
        <v/>
      </c>
      <c r="AM134" s="174" t="str">
        <f>IF(P134=$AM$5,1,"")</f>
        <v/>
      </c>
    </row>
    <row r="135" spans="1:39" ht="15.6" customHeight="1">
      <c r="B135" s="81"/>
      <c r="C135" s="82"/>
      <c r="D135" s="102" t="e">
        <f>VLOOKUP(A134,①申込基礎データ!$B$41:$F$85,3,0)</f>
        <v>#N/A</v>
      </c>
      <c r="E135" s="103"/>
      <c r="F135" s="103"/>
      <c r="G135" s="103"/>
      <c r="H135" s="103"/>
      <c r="I135" s="103"/>
      <c r="J135" s="103"/>
      <c r="K135" s="104"/>
      <c r="L135" s="88"/>
      <c r="M135" s="88"/>
      <c r="N135" s="88"/>
      <c r="O135" s="88"/>
      <c r="P135" s="99"/>
      <c r="Q135" s="99"/>
      <c r="R135" s="99"/>
      <c r="S135" s="99"/>
      <c r="T135" s="99"/>
      <c r="U135" s="99"/>
      <c r="V135" s="115"/>
      <c r="W135" s="115"/>
      <c r="X135" s="119"/>
      <c r="Y135" s="119"/>
      <c r="Z135" s="119"/>
      <c r="AA135" s="119"/>
      <c r="AB135" s="120"/>
      <c r="AC135" s="125"/>
      <c r="AD135" s="126"/>
      <c r="AE135" s="126"/>
      <c r="AF135" s="126"/>
      <c r="AG135" s="126"/>
      <c r="AH135" s="126"/>
      <c r="AI135" s="126"/>
      <c r="AJ135" s="126"/>
      <c r="AK135" s="175"/>
      <c r="AL135" s="174"/>
      <c r="AM135" s="174"/>
    </row>
    <row r="136" spans="1:39" ht="15.6" customHeight="1">
      <c r="B136" s="83"/>
      <c r="C136" s="84"/>
      <c r="D136" s="105"/>
      <c r="E136" s="106"/>
      <c r="F136" s="106"/>
      <c r="G136" s="106"/>
      <c r="H136" s="106"/>
      <c r="I136" s="106"/>
      <c r="J136" s="106"/>
      <c r="K136" s="107"/>
      <c r="L136" s="89"/>
      <c r="M136" s="89"/>
      <c r="N136" s="89"/>
      <c r="O136" s="89"/>
      <c r="P136" s="101"/>
      <c r="Q136" s="101"/>
      <c r="R136" s="101"/>
      <c r="S136" s="101"/>
      <c r="T136" s="101"/>
      <c r="U136" s="101"/>
      <c r="V136" s="116"/>
      <c r="W136" s="116"/>
      <c r="X136" s="121"/>
      <c r="Y136" s="121"/>
      <c r="Z136" s="121"/>
      <c r="AA136" s="121"/>
      <c r="AB136" s="122"/>
      <c r="AC136" s="127"/>
      <c r="AD136" s="128"/>
      <c r="AE136" s="128"/>
      <c r="AF136" s="128"/>
      <c r="AG136" s="128"/>
      <c r="AH136" s="128"/>
      <c r="AI136" s="128"/>
      <c r="AJ136" s="128"/>
      <c r="AK136" s="175"/>
      <c r="AL136" s="174"/>
      <c r="AM136" s="174"/>
    </row>
    <row r="137" spans="1:39" ht="15.6" customHeight="1">
      <c r="A137">
        <v>94</v>
      </c>
      <c r="B137" s="79">
        <f>B134+1</f>
        <v>14</v>
      </c>
      <c r="C137" s="80"/>
      <c r="D137" s="85" t="e">
        <f>VLOOKUP(A137,①申込基礎データ!$B$41:$F$85,2,0)</f>
        <v>#N/A</v>
      </c>
      <c r="E137" s="86"/>
      <c r="F137" s="86"/>
      <c r="G137" s="86"/>
      <c r="H137" s="86"/>
      <c r="I137" s="86"/>
      <c r="J137" s="86"/>
      <c r="K137" s="86"/>
      <c r="L137" s="87" t="e">
        <f>VLOOKUP(A137,①申込基礎データ!$B$41:$F$85,4,0)</f>
        <v>#N/A</v>
      </c>
      <c r="M137" s="87"/>
      <c r="N137" s="87" t="e">
        <f>VLOOKUP(A137,①申込基礎データ!$B$41:$F$85,5,0)</f>
        <v>#N/A</v>
      </c>
      <c r="O137" s="87"/>
      <c r="P137" s="144"/>
      <c r="Q137" s="144"/>
      <c r="R137" s="144"/>
      <c r="S137" s="144"/>
      <c r="T137" s="144"/>
      <c r="U137" s="144"/>
      <c r="V137" s="145"/>
      <c r="W137" s="145"/>
      <c r="X137" s="141"/>
      <c r="Y137" s="141"/>
      <c r="Z137" s="141"/>
      <c r="AA137" s="141"/>
      <c r="AB137" s="142"/>
      <c r="AC137" s="123"/>
      <c r="AD137" s="124"/>
      <c r="AE137" s="124"/>
      <c r="AF137" s="124"/>
      <c r="AG137" s="124"/>
      <c r="AH137" s="124"/>
      <c r="AI137" s="124"/>
      <c r="AJ137" s="124"/>
      <c r="AK137" s="175" t="str">
        <f t="shared" ref="AK137" si="72">IFERROR(IF(L137&amp;P137=$AK$5&amp;$AK$7,1,""),"")</f>
        <v/>
      </c>
      <c r="AL137" s="174" t="str">
        <f t="shared" ref="AL137" si="73">IFERROR(IF(L137&amp;P137=$AL$5&amp;$AK$7,1,""),"")</f>
        <v/>
      </c>
      <c r="AM137" s="174" t="str">
        <f>IF(P137=$AM$5,1,"")</f>
        <v/>
      </c>
    </row>
    <row r="138" spans="1:39" ht="15.6" customHeight="1">
      <c r="B138" s="81"/>
      <c r="C138" s="82"/>
      <c r="D138" s="102" t="e">
        <f>VLOOKUP(A137,①申込基礎データ!$B$41:$F$85,3,0)</f>
        <v>#N/A</v>
      </c>
      <c r="E138" s="103"/>
      <c r="F138" s="103"/>
      <c r="G138" s="103"/>
      <c r="H138" s="103"/>
      <c r="I138" s="103"/>
      <c r="J138" s="103"/>
      <c r="K138" s="104"/>
      <c r="L138" s="88"/>
      <c r="M138" s="88"/>
      <c r="N138" s="88"/>
      <c r="O138" s="88"/>
      <c r="P138" s="99"/>
      <c r="Q138" s="99"/>
      <c r="R138" s="99"/>
      <c r="S138" s="99"/>
      <c r="T138" s="99"/>
      <c r="U138" s="99"/>
      <c r="V138" s="115"/>
      <c r="W138" s="115"/>
      <c r="X138" s="119"/>
      <c r="Y138" s="119"/>
      <c r="Z138" s="119"/>
      <c r="AA138" s="119"/>
      <c r="AB138" s="120"/>
      <c r="AC138" s="125"/>
      <c r="AD138" s="126"/>
      <c r="AE138" s="126"/>
      <c r="AF138" s="126"/>
      <c r="AG138" s="126"/>
      <c r="AH138" s="126"/>
      <c r="AI138" s="126"/>
      <c r="AJ138" s="126"/>
      <c r="AK138" s="175"/>
      <c r="AL138" s="174"/>
      <c r="AM138" s="174"/>
    </row>
    <row r="139" spans="1:39" ht="15.6" customHeight="1">
      <c r="B139" s="83"/>
      <c r="C139" s="84"/>
      <c r="D139" s="105"/>
      <c r="E139" s="106"/>
      <c r="F139" s="106"/>
      <c r="G139" s="106"/>
      <c r="H139" s="106"/>
      <c r="I139" s="106"/>
      <c r="J139" s="106"/>
      <c r="K139" s="107"/>
      <c r="L139" s="89"/>
      <c r="M139" s="89"/>
      <c r="N139" s="89"/>
      <c r="O139" s="89"/>
      <c r="P139" s="101"/>
      <c r="Q139" s="101"/>
      <c r="R139" s="101"/>
      <c r="S139" s="101"/>
      <c r="T139" s="101"/>
      <c r="U139" s="101"/>
      <c r="V139" s="116"/>
      <c r="W139" s="116"/>
      <c r="X139" s="121"/>
      <c r="Y139" s="121"/>
      <c r="Z139" s="121"/>
      <c r="AA139" s="121"/>
      <c r="AB139" s="122"/>
      <c r="AC139" s="127"/>
      <c r="AD139" s="128"/>
      <c r="AE139" s="128"/>
      <c r="AF139" s="128"/>
      <c r="AG139" s="128"/>
      <c r="AH139" s="128"/>
      <c r="AI139" s="128"/>
      <c r="AJ139" s="128"/>
      <c r="AK139" s="175"/>
      <c r="AL139" s="174"/>
      <c r="AM139" s="174"/>
    </row>
    <row r="140" spans="1:39" ht="15.6" customHeight="1">
      <c r="A140">
        <v>95</v>
      </c>
      <c r="B140" s="79">
        <f>B137+1</f>
        <v>15</v>
      </c>
      <c r="C140" s="80"/>
      <c r="D140" s="85" t="e">
        <f>VLOOKUP(A140,①申込基礎データ!$B$41:$F$85,2,0)</f>
        <v>#N/A</v>
      </c>
      <c r="E140" s="86"/>
      <c r="F140" s="86"/>
      <c r="G140" s="86"/>
      <c r="H140" s="86"/>
      <c r="I140" s="86"/>
      <c r="J140" s="86"/>
      <c r="K140" s="86"/>
      <c r="L140" s="87" t="e">
        <f>VLOOKUP(A140,①申込基礎データ!$B$41:$F$85,4,0)</f>
        <v>#N/A</v>
      </c>
      <c r="M140" s="87"/>
      <c r="N140" s="87" t="e">
        <f>VLOOKUP(A140,①申込基礎データ!$B$41:$F$85,5,0)</f>
        <v>#N/A</v>
      </c>
      <c r="O140" s="87"/>
      <c r="P140" s="144"/>
      <c r="Q140" s="144"/>
      <c r="R140" s="144"/>
      <c r="S140" s="144"/>
      <c r="T140" s="144"/>
      <c r="U140" s="144"/>
      <c r="V140" s="145"/>
      <c r="W140" s="145"/>
      <c r="X140" s="141"/>
      <c r="Y140" s="141"/>
      <c r="Z140" s="141"/>
      <c r="AA140" s="141"/>
      <c r="AB140" s="142"/>
      <c r="AC140" s="123"/>
      <c r="AD140" s="124"/>
      <c r="AE140" s="124"/>
      <c r="AF140" s="124"/>
      <c r="AG140" s="124"/>
      <c r="AH140" s="124"/>
      <c r="AI140" s="124"/>
      <c r="AJ140" s="124"/>
      <c r="AK140" s="175" t="str">
        <f t="shared" ref="AK140" si="74">IFERROR(IF(L140&amp;P140=$AK$5&amp;$AK$7,1,""),"")</f>
        <v/>
      </c>
      <c r="AL140" s="174" t="str">
        <f t="shared" ref="AL140" si="75">IFERROR(IF(L140&amp;P140=$AL$5&amp;$AK$7,1,""),"")</f>
        <v/>
      </c>
      <c r="AM140" s="174" t="str">
        <f>IF(P140=$AM$5,1,"")</f>
        <v/>
      </c>
    </row>
    <row r="141" spans="1:39" ht="15.6" customHeight="1">
      <c r="B141" s="81"/>
      <c r="C141" s="82"/>
      <c r="D141" s="102" t="e">
        <f>VLOOKUP(A140,①申込基礎データ!$B$41:$F$85,3,0)</f>
        <v>#N/A</v>
      </c>
      <c r="E141" s="103"/>
      <c r="F141" s="103"/>
      <c r="G141" s="103"/>
      <c r="H141" s="103"/>
      <c r="I141" s="103"/>
      <c r="J141" s="103"/>
      <c r="K141" s="104"/>
      <c r="L141" s="88"/>
      <c r="M141" s="88"/>
      <c r="N141" s="88"/>
      <c r="O141" s="88"/>
      <c r="P141" s="99"/>
      <c r="Q141" s="99"/>
      <c r="R141" s="99"/>
      <c r="S141" s="99"/>
      <c r="T141" s="99"/>
      <c r="U141" s="99"/>
      <c r="V141" s="115"/>
      <c r="W141" s="115"/>
      <c r="X141" s="119"/>
      <c r="Y141" s="119"/>
      <c r="Z141" s="119"/>
      <c r="AA141" s="119"/>
      <c r="AB141" s="120"/>
      <c r="AC141" s="125"/>
      <c r="AD141" s="126"/>
      <c r="AE141" s="126"/>
      <c r="AF141" s="126"/>
      <c r="AG141" s="126"/>
      <c r="AH141" s="126"/>
      <c r="AI141" s="126"/>
      <c r="AJ141" s="126"/>
      <c r="AK141" s="175"/>
      <c r="AL141" s="174"/>
      <c r="AM141" s="174"/>
    </row>
    <row r="142" spans="1:39" ht="15.6" customHeight="1" thickBot="1">
      <c r="B142" s="83"/>
      <c r="C142" s="84"/>
      <c r="D142" s="269"/>
      <c r="E142" s="270"/>
      <c r="F142" s="270"/>
      <c r="G142" s="270"/>
      <c r="H142" s="270"/>
      <c r="I142" s="270"/>
      <c r="J142" s="270"/>
      <c r="K142" s="271"/>
      <c r="L142" s="268"/>
      <c r="M142" s="268"/>
      <c r="N142" s="268"/>
      <c r="O142" s="268"/>
      <c r="P142" s="153"/>
      <c r="Q142" s="153"/>
      <c r="R142" s="153"/>
      <c r="S142" s="153"/>
      <c r="T142" s="153"/>
      <c r="U142" s="153"/>
      <c r="V142" s="154"/>
      <c r="W142" s="154"/>
      <c r="X142" s="155"/>
      <c r="Y142" s="155"/>
      <c r="Z142" s="155"/>
      <c r="AA142" s="155"/>
      <c r="AB142" s="156"/>
      <c r="AC142" s="127"/>
      <c r="AD142" s="128"/>
      <c r="AE142" s="128"/>
      <c r="AF142" s="128"/>
      <c r="AG142" s="128"/>
      <c r="AH142" s="128"/>
      <c r="AI142" s="128"/>
      <c r="AJ142" s="128"/>
      <c r="AK142" s="175"/>
      <c r="AL142" s="174"/>
      <c r="AM142" s="174"/>
    </row>
    <row r="143" spans="1:39" ht="9" customHeight="1">
      <c r="O143" s="2"/>
      <c r="P143" s="2"/>
      <c r="Q143" s="2"/>
      <c r="R143" s="2"/>
      <c r="S143" s="2"/>
      <c r="T143" s="2"/>
      <c r="U143" s="2"/>
      <c r="V143" s="2"/>
      <c r="W143" s="2"/>
      <c r="X143" s="2"/>
      <c r="Y143" s="2"/>
      <c r="Z143" s="2"/>
      <c r="AA143" s="2"/>
      <c r="AB143" s="2"/>
      <c r="AC143" s="2"/>
      <c r="AD143" s="2"/>
      <c r="AE143" s="2"/>
      <c r="AF143" s="2"/>
      <c r="AG143" s="2"/>
      <c r="AH143" s="2"/>
      <c r="AI143" s="2"/>
      <c r="AJ143" s="2"/>
    </row>
    <row r="144" spans="1:39" ht="19.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row>
  </sheetData>
  <sheetProtection sheet="1" objects="1" scenarios="1"/>
  <mergeCells count="602">
    <mergeCell ref="B1:AJ1"/>
    <mergeCell ref="B3:F3"/>
    <mergeCell ref="G3:J3"/>
    <mergeCell ref="L3:O3"/>
    <mergeCell ref="P3:AA3"/>
    <mergeCell ref="B5:C7"/>
    <mergeCell ref="D5:K5"/>
    <mergeCell ref="L5:M7"/>
    <mergeCell ref="N5:O7"/>
    <mergeCell ref="P5:U7"/>
    <mergeCell ref="B17:C19"/>
    <mergeCell ref="D6:K7"/>
    <mergeCell ref="AK7:AL7"/>
    <mergeCell ref="V5:W7"/>
    <mergeCell ref="X5:AB7"/>
    <mergeCell ref="AC5:AF7"/>
    <mergeCell ref="AG5:AJ7"/>
    <mergeCell ref="AM5:AM7"/>
    <mergeCell ref="AK11:AK13"/>
    <mergeCell ref="AL11:AL13"/>
    <mergeCell ref="AM11:AM13"/>
    <mergeCell ref="AM8:AM10"/>
    <mergeCell ref="D9:K10"/>
    <mergeCell ref="B11:C13"/>
    <mergeCell ref="D11:K11"/>
    <mergeCell ref="L11:M13"/>
    <mergeCell ref="N11:O13"/>
    <mergeCell ref="P11:U13"/>
    <mergeCell ref="V11:W13"/>
    <mergeCell ref="X11:AB13"/>
    <mergeCell ref="AC11:AF13"/>
    <mergeCell ref="AC8:AF10"/>
    <mergeCell ref="AG8:AJ10"/>
    <mergeCell ref="AK8:AK10"/>
    <mergeCell ref="AL8:AL10"/>
    <mergeCell ref="AK14:AK16"/>
    <mergeCell ref="AL14:AL16"/>
    <mergeCell ref="B14:C16"/>
    <mergeCell ref="D14:K14"/>
    <mergeCell ref="L14:M16"/>
    <mergeCell ref="N14:O16"/>
    <mergeCell ref="P14:U16"/>
    <mergeCell ref="D15:K16"/>
    <mergeCell ref="X8:AB10"/>
    <mergeCell ref="V8:W10"/>
    <mergeCell ref="P8:U10"/>
    <mergeCell ref="N8:O10"/>
    <mergeCell ref="L8:M10"/>
    <mergeCell ref="D8:K8"/>
    <mergeCell ref="B8:C10"/>
    <mergeCell ref="AM17:AM19"/>
    <mergeCell ref="D18:K19"/>
    <mergeCell ref="AG17:AJ19"/>
    <mergeCell ref="D17:K17"/>
    <mergeCell ref="L17:M19"/>
    <mergeCell ref="N17:O19"/>
    <mergeCell ref="P17:U19"/>
    <mergeCell ref="V17:W19"/>
    <mergeCell ref="V14:W16"/>
    <mergeCell ref="X14:AB16"/>
    <mergeCell ref="AC14:AF16"/>
    <mergeCell ref="AG14:AJ16"/>
    <mergeCell ref="AK17:AK19"/>
    <mergeCell ref="AL17:AL19"/>
    <mergeCell ref="X17:AB19"/>
    <mergeCell ref="AC17:AF19"/>
    <mergeCell ref="AM14:AM16"/>
    <mergeCell ref="B23:C25"/>
    <mergeCell ref="D23:K23"/>
    <mergeCell ref="L23:M25"/>
    <mergeCell ref="N23:O25"/>
    <mergeCell ref="P23:U25"/>
    <mergeCell ref="V23:W25"/>
    <mergeCell ref="X23:AB25"/>
    <mergeCell ref="AC23:AF25"/>
    <mergeCell ref="AC20:AF22"/>
    <mergeCell ref="B20:C22"/>
    <mergeCell ref="D20:K20"/>
    <mergeCell ref="L20:M22"/>
    <mergeCell ref="N20:O22"/>
    <mergeCell ref="P20:U22"/>
    <mergeCell ref="V20:W22"/>
    <mergeCell ref="X20:AB22"/>
    <mergeCell ref="D30:K31"/>
    <mergeCell ref="AG29:AJ31"/>
    <mergeCell ref="AK29:AK31"/>
    <mergeCell ref="AL29:AL31"/>
    <mergeCell ref="AK23:AK25"/>
    <mergeCell ref="AL23:AL25"/>
    <mergeCell ref="AM23:AM25"/>
    <mergeCell ref="AM20:AM22"/>
    <mergeCell ref="D21:K22"/>
    <mergeCell ref="AG20:AJ22"/>
    <mergeCell ref="AK20:AK22"/>
    <mergeCell ref="AL20:AL22"/>
    <mergeCell ref="V32:W34"/>
    <mergeCell ref="X32:AB34"/>
    <mergeCell ref="X29:AB31"/>
    <mergeCell ref="AC29:AF31"/>
    <mergeCell ref="AM26:AM28"/>
    <mergeCell ref="D27:K28"/>
    <mergeCell ref="B29:C31"/>
    <mergeCell ref="D29:K29"/>
    <mergeCell ref="L29:M31"/>
    <mergeCell ref="N29:O31"/>
    <mergeCell ref="P29:U31"/>
    <mergeCell ref="V29:W31"/>
    <mergeCell ref="V26:W28"/>
    <mergeCell ref="X26:AB28"/>
    <mergeCell ref="AC26:AF28"/>
    <mergeCell ref="AG26:AJ28"/>
    <mergeCell ref="AK26:AK28"/>
    <mergeCell ref="AL26:AL28"/>
    <mergeCell ref="B26:C28"/>
    <mergeCell ref="D26:K26"/>
    <mergeCell ref="L26:M28"/>
    <mergeCell ref="N26:O28"/>
    <mergeCell ref="P26:U28"/>
    <mergeCell ref="AM29:AM31"/>
    <mergeCell ref="AK41:AK43"/>
    <mergeCell ref="AL41:AL43"/>
    <mergeCell ref="AK35:AK37"/>
    <mergeCell ref="AL35:AL37"/>
    <mergeCell ref="AM35:AM37"/>
    <mergeCell ref="AM32:AM34"/>
    <mergeCell ref="D33:K34"/>
    <mergeCell ref="B35:C37"/>
    <mergeCell ref="D35:K35"/>
    <mergeCell ref="L35:M37"/>
    <mergeCell ref="N35:O37"/>
    <mergeCell ref="P35:U37"/>
    <mergeCell ref="V35:W37"/>
    <mergeCell ref="X35:AB37"/>
    <mergeCell ref="AC35:AF37"/>
    <mergeCell ref="AC32:AF34"/>
    <mergeCell ref="AG32:AJ34"/>
    <mergeCell ref="AK32:AK34"/>
    <mergeCell ref="AL32:AL34"/>
    <mergeCell ref="B32:C34"/>
    <mergeCell ref="D32:K32"/>
    <mergeCell ref="L32:M34"/>
    <mergeCell ref="N32:O34"/>
    <mergeCell ref="P32:U34"/>
    <mergeCell ref="X41:AB43"/>
    <mergeCell ref="AC41:AF43"/>
    <mergeCell ref="AM38:AM40"/>
    <mergeCell ref="D39:K40"/>
    <mergeCell ref="B41:C43"/>
    <mergeCell ref="D41:K41"/>
    <mergeCell ref="L41:M43"/>
    <mergeCell ref="N41:O43"/>
    <mergeCell ref="P41:U43"/>
    <mergeCell ref="V41:W43"/>
    <mergeCell ref="V38:W40"/>
    <mergeCell ref="X38:AB40"/>
    <mergeCell ref="AC38:AF40"/>
    <mergeCell ref="AG38:AJ40"/>
    <mergeCell ref="AK38:AK40"/>
    <mergeCell ref="AL38:AL40"/>
    <mergeCell ref="B38:C40"/>
    <mergeCell ref="D38:K38"/>
    <mergeCell ref="L38:M40"/>
    <mergeCell ref="N38:O40"/>
    <mergeCell ref="P38:U40"/>
    <mergeCell ref="AM41:AM43"/>
    <mergeCell ref="D42:K43"/>
    <mergeCell ref="AG41:AJ43"/>
    <mergeCell ref="B47:C49"/>
    <mergeCell ref="D47:K47"/>
    <mergeCell ref="L47:M49"/>
    <mergeCell ref="N47:O49"/>
    <mergeCell ref="P47:U49"/>
    <mergeCell ref="V47:W49"/>
    <mergeCell ref="X47:AB49"/>
    <mergeCell ref="AC47:AF49"/>
    <mergeCell ref="AC44:AF46"/>
    <mergeCell ref="B44:C46"/>
    <mergeCell ref="D44:K44"/>
    <mergeCell ref="L44:M46"/>
    <mergeCell ref="N44:O46"/>
    <mergeCell ref="P44:U46"/>
    <mergeCell ref="V44:W46"/>
    <mergeCell ref="X44:AB46"/>
    <mergeCell ref="D54:K55"/>
    <mergeCell ref="AG53:AJ55"/>
    <mergeCell ref="AK53:AK55"/>
    <mergeCell ref="AL53:AL55"/>
    <mergeCell ref="AK47:AK49"/>
    <mergeCell ref="AL47:AL49"/>
    <mergeCell ref="AM47:AM49"/>
    <mergeCell ref="AM44:AM46"/>
    <mergeCell ref="D45:K46"/>
    <mergeCell ref="AG44:AJ46"/>
    <mergeCell ref="AK44:AK46"/>
    <mergeCell ref="AL44:AL46"/>
    <mergeCell ref="AG47:AJ49"/>
    <mergeCell ref="V56:W58"/>
    <mergeCell ref="X56:AB58"/>
    <mergeCell ref="X53:AB55"/>
    <mergeCell ref="AC53:AF55"/>
    <mergeCell ref="AM50:AM52"/>
    <mergeCell ref="D51:K52"/>
    <mergeCell ref="B53:C55"/>
    <mergeCell ref="D53:K53"/>
    <mergeCell ref="L53:M55"/>
    <mergeCell ref="N53:O55"/>
    <mergeCell ref="P53:U55"/>
    <mergeCell ref="V53:W55"/>
    <mergeCell ref="V50:W52"/>
    <mergeCell ref="X50:AB52"/>
    <mergeCell ref="AC50:AF52"/>
    <mergeCell ref="AG50:AJ52"/>
    <mergeCell ref="AK50:AK52"/>
    <mergeCell ref="AL50:AL52"/>
    <mergeCell ref="B50:C52"/>
    <mergeCell ref="D50:K50"/>
    <mergeCell ref="L50:M52"/>
    <mergeCell ref="N50:O52"/>
    <mergeCell ref="P50:U52"/>
    <mergeCell ref="AM53:AM55"/>
    <mergeCell ref="AK65:AK67"/>
    <mergeCell ref="AL65:AL67"/>
    <mergeCell ref="AK59:AK61"/>
    <mergeCell ref="AL59:AL61"/>
    <mergeCell ref="AM59:AM61"/>
    <mergeCell ref="AM56:AM58"/>
    <mergeCell ref="D57:K58"/>
    <mergeCell ref="B59:C61"/>
    <mergeCell ref="D59:K59"/>
    <mergeCell ref="L59:M61"/>
    <mergeCell ref="N59:O61"/>
    <mergeCell ref="P59:U61"/>
    <mergeCell ref="V59:W61"/>
    <mergeCell ref="X59:AB61"/>
    <mergeCell ref="AC59:AF61"/>
    <mergeCell ref="AC56:AF58"/>
    <mergeCell ref="AG56:AJ58"/>
    <mergeCell ref="AK56:AK58"/>
    <mergeCell ref="AL56:AL58"/>
    <mergeCell ref="B56:C58"/>
    <mergeCell ref="D56:K56"/>
    <mergeCell ref="L56:M58"/>
    <mergeCell ref="N56:O58"/>
    <mergeCell ref="P56:U58"/>
    <mergeCell ref="X65:AB67"/>
    <mergeCell ref="AC65:AF67"/>
    <mergeCell ref="AM62:AM64"/>
    <mergeCell ref="D63:K64"/>
    <mergeCell ref="B65:C67"/>
    <mergeCell ref="D65:K65"/>
    <mergeCell ref="L65:M67"/>
    <mergeCell ref="N65:O67"/>
    <mergeCell ref="P65:U67"/>
    <mergeCell ref="V65:W67"/>
    <mergeCell ref="V62:W64"/>
    <mergeCell ref="X62:AB64"/>
    <mergeCell ref="AC62:AF64"/>
    <mergeCell ref="AG62:AJ64"/>
    <mergeCell ref="AK62:AK64"/>
    <mergeCell ref="AL62:AL64"/>
    <mergeCell ref="B62:C64"/>
    <mergeCell ref="D62:K62"/>
    <mergeCell ref="L62:M64"/>
    <mergeCell ref="N62:O64"/>
    <mergeCell ref="P62:U64"/>
    <mergeCell ref="AM65:AM67"/>
    <mergeCell ref="D66:K67"/>
    <mergeCell ref="AG65:AJ67"/>
    <mergeCell ref="B71:C73"/>
    <mergeCell ref="D71:K71"/>
    <mergeCell ref="L71:M73"/>
    <mergeCell ref="N71:O73"/>
    <mergeCell ref="P71:U73"/>
    <mergeCell ref="V71:W73"/>
    <mergeCell ref="X71:AB73"/>
    <mergeCell ref="AC71:AF73"/>
    <mergeCell ref="AC68:AF70"/>
    <mergeCell ref="B68:C70"/>
    <mergeCell ref="D68:K68"/>
    <mergeCell ref="L68:M70"/>
    <mergeCell ref="N68:O70"/>
    <mergeCell ref="P68:U70"/>
    <mergeCell ref="V68:W70"/>
    <mergeCell ref="X68:AB70"/>
    <mergeCell ref="AK77:AK79"/>
    <mergeCell ref="AL77:AL79"/>
    <mergeCell ref="AK71:AK73"/>
    <mergeCell ref="AL71:AL73"/>
    <mergeCell ref="AM71:AM73"/>
    <mergeCell ref="AM68:AM70"/>
    <mergeCell ref="D69:K70"/>
    <mergeCell ref="AG68:AJ70"/>
    <mergeCell ref="AK68:AK70"/>
    <mergeCell ref="AL68:AL70"/>
    <mergeCell ref="X77:AB79"/>
    <mergeCell ref="AC77:AF79"/>
    <mergeCell ref="AM74:AM76"/>
    <mergeCell ref="D75:K76"/>
    <mergeCell ref="AG74:AJ76"/>
    <mergeCell ref="AK74:AK76"/>
    <mergeCell ref="AL74:AL76"/>
    <mergeCell ref="AM77:AM79"/>
    <mergeCell ref="AG77:AJ79"/>
    <mergeCell ref="B77:C79"/>
    <mergeCell ref="D77:K77"/>
    <mergeCell ref="L77:M79"/>
    <mergeCell ref="N77:O79"/>
    <mergeCell ref="P77:U79"/>
    <mergeCell ref="V77:W79"/>
    <mergeCell ref="V74:W76"/>
    <mergeCell ref="X74:AB76"/>
    <mergeCell ref="AC74:AF76"/>
    <mergeCell ref="B74:C76"/>
    <mergeCell ref="D74:K74"/>
    <mergeCell ref="L74:M76"/>
    <mergeCell ref="N74:O76"/>
    <mergeCell ref="P74:U76"/>
    <mergeCell ref="D78:K79"/>
    <mergeCell ref="B83:C85"/>
    <mergeCell ref="D83:K83"/>
    <mergeCell ref="L83:M85"/>
    <mergeCell ref="N83:O85"/>
    <mergeCell ref="P83:U85"/>
    <mergeCell ref="V83:W85"/>
    <mergeCell ref="X83:AB85"/>
    <mergeCell ref="AC83:AF85"/>
    <mergeCell ref="AC80:AF82"/>
    <mergeCell ref="B80:C82"/>
    <mergeCell ref="D80:K80"/>
    <mergeCell ref="L80:M82"/>
    <mergeCell ref="N80:O82"/>
    <mergeCell ref="P80:U82"/>
    <mergeCell ref="V80:W82"/>
    <mergeCell ref="X80:AB82"/>
    <mergeCell ref="AG89:AJ91"/>
    <mergeCell ref="AK89:AK91"/>
    <mergeCell ref="AL89:AL91"/>
    <mergeCell ref="AK83:AK85"/>
    <mergeCell ref="AL83:AL85"/>
    <mergeCell ref="AM83:AM85"/>
    <mergeCell ref="AM80:AM82"/>
    <mergeCell ref="D81:K82"/>
    <mergeCell ref="AG80:AJ82"/>
    <mergeCell ref="AK80:AK82"/>
    <mergeCell ref="AL80:AL82"/>
    <mergeCell ref="X92:AB94"/>
    <mergeCell ref="X89:AB91"/>
    <mergeCell ref="AC89:AF91"/>
    <mergeCell ref="AM86:AM88"/>
    <mergeCell ref="D87:K88"/>
    <mergeCell ref="B89:C91"/>
    <mergeCell ref="D89:K89"/>
    <mergeCell ref="L89:M91"/>
    <mergeCell ref="N89:O91"/>
    <mergeCell ref="P89:U91"/>
    <mergeCell ref="V89:W91"/>
    <mergeCell ref="V86:W88"/>
    <mergeCell ref="X86:AB88"/>
    <mergeCell ref="AC86:AF88"/>
    <mergeCell ref="AG86:AJ88"/>
    <mergeCell ref="AK86:AK88"/>
    <mergeCell ref="AL86:AL88"/>
    <mergeCell ref="B86:C88"/>
    <mergeCell ref="D86:K86"/>
    <mergeCell ref="L86:M88"/>
    <mergeCell ref="N86:O88"/>
    <mergeCell ref="P86:U88"/>
    <mergeCell ref="AM89:AM91"/>
    <mergeCell ref="D90:K91"/>
    <mergeCell ref="AK95:AK97"/>
    <mergeCell ref="AL95:AL97"/>
    <mergeCell ref="AM95:AM97"/>
    <mergeCell ref="AM92:AM94"/>
    <mergeCell ref="D93:K94"/>
    <mergeCell ref="B95:C97"/>
    <mergeCell ref="D95:K95"/>
    <mergeCell ref="L95:M97"/>
    <mergeCell ref="N95:O97"/>
    <mergeCell ref="P95:U97"/>
    <mergeCell ref="V95:W97"/>
    <mergeCell ref="X95:AB97"/>
    <mergeCell ref="AC95:AF97"/>
    <mergeCell ref="AC92:AF94"/>
    <mergeCell ref="AG92:AJ94"/>
    <mergeCell ref="AK92:AK94"/>
    <mergeCell ref="AL92:AL94"/>
    <mergeCell ref="D96:K97"/>
    <mergeCell ref="B92:C94"/>
    <mergeCell ref="D92:K92"/>
    <mergeCell ref="L92:M94"/>
    <mergeCell ref="N92:O94"/>
    <mergeCell ref="P92:U94"/>
    <mergeCell ref="V92:W94"/>
    <mergeCell ref="D36:K37"/>
    <mergeCell ref="AG35:AJ37"/>
    <mergeCell ref="D24:K25"/>
    <mergeCell ref="AG23:AJ25"/>
    <mergeCell ref="D12:K13"/>
    <mergeCell ref="AG11:AJ13"/>
    <mergeCell ref="B98:C100"/>
    <mergeCell ref="D98:K98"/>
    <mergeCell ref="L98:M100"/>
    <mergeCell ref="N98:O100"/>
    <mergeCell ref="P98:U100"/>
    <mergeCell ref="V98:W100"/>
    <mergeCell ref="X98:AB100"/>
    <mergeCell ref="AC98:AF100"/>
    <mergeCell ref="AG98:AJ100"/>
    <mergeCell ref="D99:K100"/>
    <mergeCell ref="AG95:AJ97"/>
    <mergeCell ref="D84:K85"/>
    <mergeCell ref="AG83:AJ85"/>
    <mergeCell ref="D72:K73"/>
    <mergeCell ref="AG71:AJ73"/>
    <mergeCell ref="D60:K61"/>
    <mergeCell ref="AG59:AJ61"/>
    <mergeCell ref="D48:K49"/>
    <mergeCell ref="B101:C103"/>
    <mergeCell ref="D101:K101"/>
    <mergeCell ref="L101:M103"/>
    <mergeCell ref="N101:O103"/>
    <mergeCell ref="P101:U103"/>
    <mergeCell ref="V101:W103"/>
    <mergeCell ref="X101:AB103"/>
    <mergeCell ref="AC101:AF103"/>
    <mergeCell ref="AG101:AJ103"/>
    <mergeCell ref="D102:K103"/>
    <mergeCell ref="B104:C106"/>
    <mergeCell ref="D104:K104"/>
    <mergeCell ref="L104:M106"/>
    <mergeCell ref="N104:O106"/>
    <mergeCell ref="P104:U106"/>
    <mergeCell ref="V104:W106"/>
    <mergeCell ref="X104:AB106"/>
    <mergeCell ref="AC104:AF106"/>
    <mergeCell ref="AG104:AJ106"/>
    <mergeCell ref="D105:K106"/>
    <mergeCell ref="B107:C109"/>
    <mergeCell ref="D107:K107"/>
    <mergeCell ref="L107:M109"/>
    <mergeCell ref="N107:O109"/>
    <mergeCell ref="P107:U109"/>
    <mergeCell ref="V107:W109"/>
    <mergeCell ref="X107:AB109"/>
    <mergeCell ref="AC107:AF109"/>
    <mergeCell ref="AG107:AJ109"/>
    <mergeCell ref="D108:K109"/>
    <mergeCell ref="B110:C112"/>
    <mergeCell ref="D110:K110"/>
    <mergeCell ref="L110:M112"/>
    <mergeCell ref="N110:O112"/>
    <mergeCell ref="P110:U112"/>
    <mergeCell ref="V110:W112"/>
    <mergeCell ref="X110:AB112"/>
    <mergeCell ref="AC110:AF112"/>
    <mergeCell ref="AG110:AJ112"/>
    <mergeCell ref="D111:K112"/>
    <mergeCell ref="B113:C115"/>
    <mergeCell ref="D113:K113"/>
    <mergeCell ref="L113:M115"/>
    <mergeCell ref="N113:O115"/>
    <mergeCell ref="P113:U115"/>
    <mergeCell ref="V113:W115"/>
    <mergeCell ref="X113:AB115"/>
    <mergeCell ref="AC113:AF115"/>
    <mergeCell ref="AG113:AJ115"/>
    <mergeCell ref="D114:K115"/>
    <mergeCell ref="B116:C118"/>
    <mergeCell ref="D116:K116"/>
    <mergeCell ref="L116:M118"/>
    <mergeCell ref="N116:O118"/>
    <mergeCell ref="P116:U118"/>
    <mergeCell ref="V116:W118"/>
    <mergeCell ref="X116:AB118"/>
    <mergeCell ref="AC116:AF118"/>
    <mergeCell ref="AG116:AJ118"/>
    <mergeCell ref="D117:K118"/>
    <mergeCell ref="B119:C121"/>
    <mergeCell ref="D119:K119"/>
    <mergeCell ref="L119:M121"/>
    <mergeCell ref="N119:O121"/>
    <mergeCell ref="P119:U121"/>
    <mergeCell ref="V119:W121"/>
    <mergeCell ref="X119:AB121"/>
    <mergeCell ref="AC119:AF121"/>
    <mergeCell ref="AG119:AJ121"/>
    <mergeCell ref="D120:K121"/>
    <mergeCell ref="B122:C124"/>
    <mergeCell ref="D122:K122"/>
    <mergeCell ref="L122:M124"/>
    <mergeCell ref="N122:O124"/>
    <mergeCell ref="P122:U124"/>
    <mergeCell ref="V122:W124"/>
    <mergeCell ref="X122:AB124"/>
    <mergeCell ref="AC122:AF124"/>
    <mergeCell ref="AG122:AJ124"/>
    <mergeCell ref="D123:K124"/>
    <mergeCell ref="B125:C127"/>
    <mergeCell ref="D125:K125"/>
    <mergeCell ref="L125:M127"/>
    <mergeCell ref="N125:O127"/>
    <mergeCell ref="P125:U127"/>
    <mergeCell ref="V125:W127"/>
    <mergeCell ref="X125:AB127"/>
    <mergeCell ref="AC125:AF127"/>
    <mergeCell ref="AG125:AJ127"/>
    <mergeCell ref="D126:K127"/>
    <mergeCell ref="B128:C130"/>
    <mergeCell ref="D128:K128"/>
    <mergeCell ref="L128:M130"/>
    <mergeCell ref="N128:O130"/>
    <mergeCell ref="P128:U130"/>
    <mergeCell ref="V128:W130"/>
    <mergeCell ref="X128:AB130"/>
    <mergeCell ref="AC128:AF130"/>
    <mergeCell ref="AG128:AJ130"/>
    <mergeCell ref="D129:K130"/>
    <mergeCell ref="B131:C133"/>
    <mergeCell ref="D131:K131"/>
    <mergeCell ref="L131:M133"/>
    <mergeCell ref="N131:O133"/>
    <mergeCell ref="P131:U133"/>
    <mergeCell ref="V131:W133"/>
    <mergeCell ref="X131:AB133"/>
    <mergeCell ref="AC131:AF133"/>
    <mergeCell ref="AG131:AJ133"/>
    <mergeCell ref="D132:K133"/>
    <mergeCell ref="B134:C136"/>
    <mergeCell ref="D134:K134"/>
    <mergeCell ref="L134:M136"/>
    <mergeCell ref="N134:O136"/>
    <mergeCell ref="P134:U136"/>
    <mergeCell ref="V134:W136"/>
    <mergeCell ref="X134:AB136"/>
    <mergeCell ref="AC134:AF136"/>
    <mergeCell ref="AG134:AJ136"/>
    <mergeCell ref="D135:K136"/>
    <mergeCell ref="B137:C139"/>
    <mergeCell ref="D137:K137"/>
    <mergeCell ref="L137:M139"/>
    <mergeCell ref="N137:O139"/>
    <mergeCell ref="P137:U139"/>
    <mergeCell ref="V137:W139"/>
    <mergeCell ref="X137:AB139"/>
    <mergeCell ref="AC137:AF139"/>
    <mergeCell ref="AG137:AJ139"/>
    <mergeCell ref="D138:K139"/>
    <mergeCell ref="B140:C142"/>
    <mergeCell ref="D140:K140"/>
    <mergeCell ref="L140:M142"/>
    <mergeCell ref="N140:O142"/>
    <mergeCell ref="P140:U142"/>
    <mergeCell ref="V140:W142"/>
    <mergeCell ref="X140:AB142"/>
    <mergeCell ref="AC140:AF142"/>
    <mergeCell ref="AG140:AJ142"/>
    <mergeCell ref="D141:K142"/>
    <mergeCell ref="AK98:AK100"/>
    <mergeCell ref="AL98:AL100"/>
    <mergeCell ref="AM98:AM100"/>
    <mergeCell ref="AK101:AK103"/>
    <mergeCell ref="AL101:AL103"/>
    <mergeCell ref="AM101:AM103"/>
    <mergeCell ref="AK104:AK106"/>
    <mergeCell ref="AL104:AL106"/>
    <mergeCell ref="AM104:AM106"/>
    <mergeCell ref="AK107:AK109"/>
    <mergeCell ref="AL107:AL109"/>
    <mergeCell ref="AM107:AM109"/>
    <mergeCell ref="AK110:AK112"/>
    <mergeCell ref="AL110:AL112"/>
    <mergeCell ref="AM110:AM112"/>
    <mergeCell ref="AK113:AK115"/>
    <mergeCell ref="AL113:AL115"/>
    <mergeCell ref="AM113:AM115"/>
    <mergeCell ref="AK116:AK118"/>
    <mergeCell ref="AL116:AL118"/>
    <mergeCell ref="AM116:AM118"/>
    <mergeCell ref="AK119:AK121"/>
    <mergeCell ref="AL119:AL121"/>
    <mergeCell ref="AM119:AM121"/>
    <mergeCell ref="AK122:AK124"/>
    <mergeCell ref="AL122:AL124"/>
    <mergeCell ref="AM122:AM124"/>
    <mergeCell ref="AK125:AK127"/>
    <mergeCell ref="AL125:AL127"/>
    <mergeCell ref="AM125:AM127"/>
    <mergeCell ref="AK128:AK130"/>
    <mergeCell ref="AL128:AL130"/>
    <mergeCell ref="AM128:AM130"/>
    <mergeCell ref="AK131:AK133"/>
    <mergeCell ref="AL131:AL133"/>
    <mergeCell ref="AM131:AM133"/>
    <mergeCell ref="AK134:AK136"/>
    <mergeCell ref="AL134:AL136"/>
    <mergeCell ref="AM134:AM136"/>
    <mergeCell ref="AK137:AK139"/>
    <mergeCell ref="AL137:AL139"/>
    <mergeCell ref="AM137:AM139"/>
    <mergeCell ref="AK140:AK142"/>
    <mergeCell ref="AL140:AL142"/>
    <mergeCell ref="AM140:AM142"/>
  </mergeCells>
  <phoneticPr fontId="1"/>
  <conditionalFormatting sqref="G3:J3">
    <cfRule type="cellIs" dxfId="104" priority="102" operator="equal">
      <formula>0</formula>
    </cfRule>
  </conditionalFormatting>
  <conditionalFormatting sqref="P3:AA3 AE3">
    <cfRule type="cellIs" dxfId="103" priority="97" operator="equal">
      <formula>0</formula>
    </cfRule>
  </conditionalFormatting>
  <conditionalFormatting sqref="D12 L12:O13 D11:O11">
    <cfRule type="containsErrors" dxfId="102" priority="95">
      <formula>ISERROR(D11)</formula>
    </cfRule>
    <cfRule type="cellIs" dxfId="101" priority="96" operator="equal">
      <formula>0</formula>
    </cfRule>
  </conditionalFormatting>
  <conditionalFormatting sqref="D8:K10 N8:O10">
    <cfRule type="containsErrors" dxfId="100" priority="93">
      <formula>ISERROR(D8)</formula>
    </cfRule>
    <cfRule type="cellIs" dxfId="99" priority="94" operator="equal">
      <formula>0</formula>
    </cfRule>
  </conditionalFormatting>
  <conditionalFormatting sqref="L8:M10">
    <cfRule type="containsErrors" dxfId="98" priority="91">
      <formula>ISERROR(L8)</formula>
    </cfRule>
    <cfRule type="cellIs" dxfId="97" priority="92" operator="equal">
      <formula>0</formula>
    </cfRule>
  </conditionalFormatting>
  <conditionalFormatting sqref="D15 L15:O16 D14:O14">
    <cfRule type="containsErrors" dxfId="96" priority="89">
      <formula>ISERROR(D14)</formula>
    </cfRule>
    <cfRule type="cellIs" dxfId="95" priority="90" operator="equal">
      <formula>0</formula>
    </cfRule>
  </conditionalFormatting>
  <conditionalFormatting sqref="D18 L18:O19 D17:O17">
    <cfRule type="containsErrors" dxfId="94" priority="87">
      <formula>ISERROR(D17)</formula>
    </cfRule>
    <cfRule type="cellIs" dxfId="93" priority="88" operator="equal">
      <formula>0</formula>
    </cfRule>
  </conditionalFormatting>
  <conditionalFormatting sqref="D21 L21:O22 D20:O20">
    <cfRule type="containsErrors" dxfId="92" priority="85">
      <formula>ISERROR(D20)</formula>
    </cfRule>
    <cfRule type="cellIs" dxfId="91" priority="86" operator="equal">
      <formula>0</formula>
    </cfRule>
  </conditionalFormatting>
  <conditionalFormatting sqref="D24 L24:O25 D23:O23">
    <cfRule type="containsErrors" dxfId="90" priority="83">
      <formula>ISERROR(D23)</formula>
    </cfRule>
    <cfRule type="cellIs" dxfId="89" priority="84" operator="equal">
      <formula>0</formula>
    </cfRule>
  </conditionalFormatting>
  <conditionalFormatting sqref="D27 L27:O28 D26:O26">
    <cfRule type="containsErrors" dxfId="88" priority="81">
      <formula>ISERROR(D26)</formula>
    </cfRule>
    <cfRule type="cellIs" dxfId="87" priority="82" operator="equal">
      <formula>0</formula>
    </cfRule>
  </conditionalFormatting>
  <conditionalFormatting sqref="D30 L30:O31 D29:O29">
    <cfRule type="containsErrors" dxfId="86" priority="79">
      <formula>ISERROR(D29)</formula>
    </cfRule>
    <cfRule type="cellIs" dxfId="85" priority="80" operator="equal">
      <formula>0</formula>
    </cfRule>
  </conditionalFormatting>
  <conditionalFormatting sqref="D33 L33:O34 D32:O32">
    <cfRule type="containsErrors" dxfId="84" priority="77">
      <formula>ISERROR(D32)</formula>
    </cfRule>
    <cfRule type="cellIs" dxfId="83" priority="78" operator="equal">
      <formula>0</formula>
    </cfRule>
  </conditionalFormatting>
  <conditionalFormatting sqref="D36 L36:O37 D35:O35">
    <cfRule type="containsErrors" dxfId="82" priority="75">
      <formula>ISERROR(D35)</formula>
    </cfRule>
    <cfRule type="cellIs" dxfId="81" priority="76" operator="equal">
      <formula>0</formula>
    </cfRule>
  </conditionalFormatting>
  <conditionalFormatting sqref="D39 L39:O40 D38:O38">
    <cfRule type="containsErrors" dxfId="80" priority="73">
      <formula>ISERROR(D38)</formula>
    </cfRule>
    <cfRule type="cellIs" dxfId="79" priority="74" operator="equal">
      <formula>0</formula>
    </cfRule>
  </conditionalFormatting>
  <conditionalFormatting sqref="D42 L42:O43 D41:O41">
    <cfRule type="containsErrors" dxfId="78" priority="71">
      <formula>ISERROR(D41)</formula>
    </cfRule>
    <cfRule type="cellIs" dxfId="77" priority="72" operator="equal">
      <formula>0</formula>
    </cfRule>
  </conditionalFormatting>
  <conditionalFormatting sqref="D45 L45:O46 D44:O44">
    <cfRule type="containsErrors" dxfId="76" priority="69">
      <formula>ISERROR(D44)</formula>
    </cfRule>
    <cfRule type="cellIs" dxfId="75" priority="70" operator="equal">
      <formula>0</formula>
    </cfRule>
  </conditionalFormatting>
  <conditionalFormatting sqref="D48 L48:O49 D47:O47">
    <cfRule type="containsErrors" dxfId="74" priority="67">
      <formula>ISERROR(D47)</formula>
    </cfRule>
    <cfRule type="cellIs" dxfId="73" priority="68" operator="equal">
      <formula>0</formula>
    </cfRule>
  </conditionalFormatting>
  <conditionalFormatting sqref="D51 L51:O52 D50:O50">
    <cfRule type="containsErrors" dxfId="72" priority="65">
      <formula>ISERROR(D50)</formula>
    </cfRule>
    <cfRule type="cellIs" dxfId="71" priority="66" operator="equal">
      <formula>0</formula>
    </cfRule>
  </conditionalFormatting>
  <conditionalFormatting sqref="D57 L57:O58 D56:O56">
    <cfRule type="containsErrors" dxfId="70" priority="63">
      <formula>ISERROR(D56)</formula>
    </cfRule>
    <cfRule type="cellIs" dxfId="69" priority="64" operator="equal">
      <formula>0</formula>
    </cfRule>
  </conditionalFormatting>
  <conditionalFormatting sqref="D53:K55 N53:O55">
    <cfRule type="containsErrors" dxfId="68" priority="61">
      <formula>ISERROR(D53)</formula>
    </cfRule>
    <cfRule type="cellIs" dxfId="67" priority="62" operator="equal">
      <formula>0</formula>
    </cfRule>
  </conditionalFormatting>
  <conditionalFormatting sqref="L53:M55">
    <cfRule type="containsErrors" dxfId="66" priority="59">
      <formula>ISERROR(L53)</formula>
    </cfRule>
    <cfRule type="cellIs" dxfId="65" priority="60" operator="equal">
      <formula>0</formula>
    </cfRule>
  </conditionalFormatting>
  <conditionalFormatting sqref="D60 L60:O61 D59:O59">
    <cfRule type="containsErrors" dxfId="64" priority="57">
      <formula>ISERROR(D59)</formula>
    </cfRule>
    <cfRule type="cellIs" dxfId="63" priority="58" operator="equal">
      <formula>0</formula>
    </cfRule>
  </conditionalFormatting>
  <conditionalFormatting sqref="D63 L63:O64 D62:O62">
    <cfRule type="containsErrors" dxfId="62" priority="55">
      <formula>ISERROR(D62)</formula>
    </cfRule>
    <cfRule type="cellIs" dxfId="61" priority="56" operator="equal">
      <formula>0</formula>
    </cfRule>
  </conditionalFormatting>
  <conditionalFormatting sqref="D66 L66:O67 D65:O65">
    <cfRule type="containsErrors" dxfId="60" priority="53">
      <formula>ISERROR(D65)</formula>
    </cfRule>
    <cfRule type="cellIs" dxfId="59" priority="54" operator="equal">
      <formula>0</formula>
    </cfRule>
  </conditionalFormatting>
  <conditionalFormatting sqref="D69 L69:O70 D68:O68">
    <cfRule type="containsErrors" dxfId="58" priority="51">
      <formula>ISERROR(D68)</formula>
    </cfRule>
    <cfRule type="cellIs" dxfId="57" priority="52" operator="equal">
      <formula>0</formula>
    </cfRule>
  </conditionalFormatting>
  <conditionalFormatting sqref="D72 L72:O73 D71:O71">
    <cfRule type="containsErrors" dxfId="56" priority="49">
      <formula>ISERROR(D71)</formula>
    </cfRule>
    <cfRule type="cellIs" dxfId="55" priority="50" operator="equal">
      <formula>0</formula>
    </cfRule>
  </conditionalFormatting>
  <conditionalFormatting sqref="D75 L75:O76 D74:O74">
    <cfRule type="containsErrors" dxfId="54" priority="47">
      <formula>ISERROR(D74)</formula>
    </cfRule>
    <cfRule type="cellIs" dxfId="53" priority="48" operator="equal">
      <formula>0</formula>
    </cfRule>
  </conditionalFormatting>
  <conditionalFormatting sqref="D78 L78:O79 D77:O77">
    <cfRule type="containsErrors" dxfId="52" priority="45">
      <formula>ISERROR(D77)</formula>
    </cfRule>
    <cfRule type="cellIs" dxfId="51" priority="46" operator="equal">
      <formula>0</formula>
    </cfRule>
  </conditionalFormatting>
  <conditionalFormatting sqref="D81 L81:O82 D80:O80">
    <cfRule type="containsErrors" dxfId="50" priority="43">
      <formula>ISERROR(D80)</formula>
    </cfRule>
    <cfRule type="cellIs" dxfId="49" priority="44" operator="equal">
      <formula>0</formula>
    </cfRule>
  </conditionalFormatting>
  <conditionalFormatting sqref="D84 L84:O85 D83:O83">
    <cfRule type="containsErrors" dxfId="48" priority="41">
      <formula>ISERROR(D83)</formula>
    </cfRule>
    <cfRule type="cellIs" dxfId="47" priority="42" operator="equal">
      <formula>0</formula>
    </cfRule>
  </conditionalFormatting>
  <conditionalFormatting sqref="D87 L87:O88 D86:O86">
    <cfRule type="containsErrors" dxfId="46" priority="39">
      <formula>ISERROR(D86)</formula>
    </cfRule>
    <cfRule type="cellIs" dxfId="45" priority="40" operator="equal">
      <formula>0</formula>
    </cfRule>
  </conditionalFormatting>
  <conditionalFormatting sqref="D90 L90:O91 D89:O89">
    <cfRule type="containsErrors" dxfId="44" priority="37">
      <formula>ISERROR(D89)</formula>
    </cfRule>
    <cfRule type="cellIs" dxfId="43" priority="38" operator="equal">
      <formula>0</formula>
    </cfRule>
  </conditionalFormatting>
  <conditionalFormatting sqref="D93 L93:O94 D92:O92">
    <cfRule type="containsErrors" dxfId="42" priority="35">
      <formula>ISERROR(D92)</formula>
    </cfRule>
    <cfRule type="cellIs" dxfId="41" priority="36" operator="equal">
      <formula>0</formula>
    </cfRule>
  </conditionalFormatting>
  <conditionalFormatting sqref="D96 L96:O97 D95:O95">
    <cfRule type="containsErrors" dxfId="40" priority="33">
      <formula>ISERROR(D95)</formula>
    </cfRule>
    <cfRule type="cellIs" dxfId="39" priority="34" operator="equal">
      <formula>0</formula>
    </cfRule>
  </conditionalFormatting>
  <conditionalFormatting sqref="D102 L102:O103 D101:O101">
    <cfRule type="containsErrors" dxfId="38" priority="31">
      <formula>ISERROR(D101)</formula>
    </cfRule>
    <cfRule type="cellIs" dxfId="37" priority="32" operator="equal">
      <formula>0</formula>
    </cfRule>
  </conditionalFormatting>
  <conditionalFormatting sqref="D98:K100 N98:O100">
    <cfRule type="containsErrors" dxfId="36" priority="29">
      <formula>ISERROR(D98)</formula>
    </cfRule>
    <cfRule type="cellIs" dxfId="35" priority="30" operator="equal">
      <formula>0</formula>
    </cfRule>
  </conditionalFormatting>
  <conditionalFormatting sqref="L98:M100">
    <cfRule type="containsErrors" dxfId="34" priority="27">
      <formula>ISERROR(L98)</formula>
    </cfRule>
    <cfRule type="cellIs" dxfId="33" priority="28" operator="equal">
      <formula>0</formula>
    </cfRule>
  </conditionalFormatting>
  <conditionalFormatting sqref="D105 L105:O106 D104:O104">
    <cfRule type="containsErrors" dxfId="32" priority="25">
      <formula>ISERROR(D104)</formula>
    </cfRule>
    <cfRule type="cellIs" dxfId="31" priority="26" operator="equal">
      <formula>0</formula>
    </cfRule>
  </conditionalFormatting>
  <conditionalFormatting sqref="D108 L108:O109 D107:O107">
    <cfRule type="containsErrors" dxfId="30" priority="23">
      <formula>ISERROR(D107)</formula>
    </cfRule>
    <cfRule type="cellIs" dxfId="29" priority="24" operator="equal">
      <formula>0</formula>
    </cfRule>
  </conditionalFormatting>
  <conditionalFormatting sqref="D111 L111:O112 D110:O110">
    <cfRule type="containsErrors" dxfId="28" priority="21">
      <formula>ISERROR(D110)</formula>
    </cfRule>
    <cfRule type="cellIs" dxfId="27" priority="22" operator="equal">
      <formula>0</formula>
    </cfRule>
  </conditionalFormatting>
  <conditionalFormatting sqref="D114 L114:O115 D113:O113">
    <cfRule type="containsErrors" dxfId="26" priority="19">
      <formula>ISERROR(D113)</formula>
    </cfRule>
    <cfRule type="cellIs" dxfId="25" priority="20" operator="equal">
      <formula>0</formula>
    </cfRule>
  </conditionalFormatting>
  <conditionalFormatting sqref="D117 L117:O118 D116:O116">
    <cfRule type="containsErrors" dxfId="24" priority="17">
      <formula>ISERROR(D116)</formula>
    </cfRule>
    <cfRule type="cellIs" dxfId="23" priority="18" operator="equal">
      <formula>0</formula>
    </cfRule>
  </conditionalFormatting>
  <conditionalFormatting sqref="D120 L120:O121 D119:O119">
    <cfRule type="containsErrors" dxfId="22" priority="15">
      <formula>ISERROR(D119)</formula>
    </cfRule>
    <cfRule type="cellIs" dxfId="21" priority="16" operator="equal">
      <formula>0</formula>
    </cfRule>
  </conditionalFormatting>
  <conditionalFormatting sqref="D123 L123:O124 D122:O122">
    <cfRule type="containsErrors" dxfId="20" priority="13">
      <formula>ISERROR(D122)</formula>
    </cfRule>
    <cfRule type="cellIs" dxfId="19" priority="14" operator="equal">
      <formula>0</formula>
    </cfRule>
  </conditionalFormatting>
  <conditionalFormatting sqref="D126 L126:O127 D125:O125">
    <cfRule type="containsErrors" dxfId="18" priority="11">
      <formula>ISERROR(D125)</formula>
    </cfRule>
    <cfRule type="cellIs" dxfId="17" priority="12" operator="equal">
      <formula>0</formula>
    </cfRule>
  </conditionalFormatting>
  <conditionalFormatting sqref="D129 L129:O130 D128:O128">
    <cfRule type="containsErrors" dxfId="16" priority="9">
      <formula>ISERROR(D128)</formula>
    </cfRule>
    <cfRule type="cellIs" dxfId="15" priority="10" operator="equal">
      <formula>0</formula>
    </cfRule>
  </conditionalFormatting>
  <conditionalFormatting sqref="D132 L132:O133 D131:O131">
    <cfRule type="containsErrors" dxfId="14" priority="7">
      <formula>ISERROR(D131)</formula>
    </cfRule>
    <cfRule type="cellIs" dxfId="13" priority="8" operator="equal">
      <formula>0</formula>
    </cfRule>
  </conditionalFormatting>
  <conditionalFormatting sqref="D135 L135:O136 D134:O134">
    <cfRule type="containsErrors" dxfId="12" priority="5">
      <formula>ISERROR(D134)</formula>
    </cfRule>
    <cfRule type="cellIs" dxfId="11" priority="6" operator="equal">
      <formula>0</formula>
    </cfRule>
  </conditionalFormatting>
  <conditionalFormatting sqref="D138 L138:O139 D137:O137">
    <cfRule type="containsErrors" dxfId="10" priority="3">
      <formula>ISERROR(D137)</formula>
    </cfRule>
    <cfRule type="cellIs" dxfId="9" priority="4" operator="equal">
      <formula>0</formula>
    </cfRule>
  </conditionalFormatting>
  <conditionalFormatting sqref="D141 L141:O142 D140:O140">
    <cfRule type="containsErrors" dxfId="8" priority="1">
      <formula>ISERROR(D140)</formula>
    </cfRule>
    <cfRule type="cellIs" dxfId="7" priority="2" operator="equal">
      <formula>0</formula>
    </cfRule>
  </conditionalFormatting>
  <dataValidations count="5">
    <dataValidation imeMode="fullKatakana" allowBlank="1" showInputMessage="1" showErrorMessage="1" sqref="D50:D51 E50:K50 D11:D12 D47:D48 D44:D45 D41:D42 D38:D39 D35:D36 D32:D33 D29:D30 D26:D27 D23:D24 D20:D21 D17:D18 D14:D15 E20:K20 E11:K11 E14:K14 E17:K17 E47:K47 E44:K44 E41:K41 E38:K38 E35:K35 E32:K32 E29:K29 E26:K26 E23:K23 D95:D96 E95:K95 D56:D57 D92:D93 D89:D90 D86:D87 D83:D84 D80:D81 D77:D78 D74:D75 D71:D72 D68:D69 D65:D66 D62:D63 D59:D60 E65:K65 E56:K56 E59:K59 E62:K62 E92:K92 E89:K89 E86:K86 E83:K83 E80:K80 E77:K77 E74:K74 E71:K71 E68:K68 D140:D141 E140:K140 D101:D102 D137:D138 D134:D135 D131:D132 D128:D129 D125:D126 D122:D123 D119:D120 D116:D117 D113:D114 D110:D111 D107:D108 D104:D105 E110:K110 E101:K101 E104:K104 E107:K107 E137:K137 E134:K134 E131:K131 E128:K128 E125:K125 E122:K122 E119:K119 E116:K116 E113:K113" xr:uid="{FBFBD7E6-A232-45DB-8F5C-9CC503E1D4AF}"/>
    <dataValidation type="list" allowBlank="1" showInputMessage="1" showErrorMessage="1" sqref="V8:W142" xr:uid="{16DD6CA2-3F0B-4DF5-9C4D-BFDEA07B434D}">
      <formula1>"○"</formula1>
    </dataValidation>
    <dataValidation type="list" allowBlank="1" showInputMessage="1" showErrorMessage="1" sqref="P8:U142" xr:uid="{E0AAFA5A-ECB7-443D-A52A-65E333A21208}">
      <formula1>"保護者等,バス乗務員"</formula1>
    </dataValidation>
    <dataValidation type="list" allowBlank="1" showInputMessage="1" showErrorMessage="1" sqref="L11:M52 L56:M97 L101:M142" xr:uid="{F1A5F1CF-BA6E-4102-AE98-48E7D60BDED6}">
      <formula1>"男,女"</formula1>
    </dataValidation>
    <dataValidation imeMode="hiragana" allowBlank="1" showInputMessage="1" showErrorMessage="1" sqref="X8:AB142" xr:uid="{4DF9E72D-A125-4CDC-99B4-8E8E13CE72BE}"/>
  </dataValidations>
  <printOptions horizontalCentered="1" verticalCentered="1"/>
  <pageMargins left="0.70866141732283472" right="0.70866141732283472" top="0.74803149606299213" bottom="0.74803149606299213" header="0.31496062992125984" footer="0.31496062992125984"/>
  <pageSetup paperSize="9" scale="84" orientation="portrait" horizontalDpi="4294967293" r:id="rId1"/>
  <headerFooter>
    <oddHeader>&amp;R&amp;"-,太字 斜体"&amp;12応援・保護者用</oddHeader>
  </headerFooter>
  <rowBreaks count="2" manualBreakCount="2">
    <brk id="52" min="1" max="35" man="1"/>
    <brk id="97" min="1" max="3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D6D9B-B859-49DD-8EC4-468EEFCA6F40}">
  <dimension ref="A1:AI67"/>
  <sheetViews>
    <sheetView showGridLines="0" tabSelected="1" view="pageBreakPreview" zoomScaleNormal="100" zoomScaleSheetLayoutView="100" workbookViewId="0">
      <selection activeCell="AK12" sqref="AK12"/>
    </sheetView>
  </sheetViews>
  <sheetFormatPr defaultRowHeight="18"/>
  <cols>
    <col min="1" max="35" width="2.5" customWidth="1"/>
  </cols>
  <sheetData>
    <row r="1" spans="1:35">
      <c r="A1" t="s">
        <v>78</v>
      </c>
      <c r="I1" s="22" t="s">
        <v>94</v>
      </c>
      <c r="R1" t="s">
        <v>98</v>
      </c>
    </row>
    <row r="2" spans="1:35" ht="16.2" customHeight="1">
      <c r="A2" s="190" t="s">
        <v>84</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row>
    <row r="3" spans="1:35" ht="7.5" customHeight="1"/>
    <row r="4" spans="1:35" ht="16.5" customHeight="1">
      <c r="A4" s="192" t="s">
        <v>75</v>
      </c>
      <c r="B4" s="192"/>
      <c r="C4" s="192"/>
      <c r="D4" s="192"/>
      <c r="E4" s="192"/>
      <c r="F4" s="192">
        <f>①申込基礎データ!C5</f>
        <v>0</v>
      </c>
      <c r="G4" s="192"/>
      <c r="H4" s="192"/>
      <c r="I4" s="192"/>
      <c r="J4" s="192"/>
      <c r="K4" s="192"/>
      <c r="L4" s="192"/>
      <c r="M4" s="192"/>
      <c r="N4" s="192"/>
      <c r="O4" s="192"/>
      <c r="P4" s="192"/>
      <c r="Q4" s="192"/>
      <c r="R4" s="192"/>
      <c r="S4" s="192"/>
      <c r="T4" s="192"/>
      <c r="U4" s="213">
        <f>①申込基礎データ!C2</f>
        <v>0</v>
      </c>
      <c r="V4" s="213"/>
      <c r="W4" s="213"/>
      <c r="X4" s="213"/>
      <c r="Y4" s="213"/>
      <c r="Z4" s="213"/>
      <c r="AA4" s="212" t="s">
        <v>56</v>
      </c>
      <c r="AB4" s="212"/>
      <c r="AC4" s="212"/>
      <c r="AD4" s="211">
        <f>①申込基礎データ!C4</f>
        <v>0</v>
      </c>
      <c r="AE4" s="211"/>
      <c r="AF4" s="211"/>
      <c r="AG4" s="211"/>
      <c r="AH4" s="211"/>
      <c r="AI4" s="211"/>
    </row>
    <row r="5" spans="1:35" ht="24" customHeight="1">
      <c r="A5" s="192" t="s">
        <v>0</v>
      </c>
      <c r="B5" s="192"/>
      <c r="C5" s="192"/>
      <c r="D5" s="192"/>
      <c r="E5" s="192"/>
      <c r="F5" s="213">
        <f>①申込基礎データ!C6</f>
        <v>0</v>
      </c>
      <c r="G5" s="213"/>
      <c r="H5" s="213"/>
      <c r="I5" s="213"/>
      <c r="J5" s="213"/>
      <c r="K5" s="213"/>
      <c r="L5" s="213"/>
      <c r="M5" s="213"/>
      <c r="N5" s="213"/>
      <c r="O5" s="213"/>
      <c r="P5" s="213"/>
      <c r="Q5" s="213"/>
      <c r="R5" s="213"/>
      <c r="S5" s="213"/>
      <c r="T5" s="213"/>
      <c r="U5" s="213"/>
      <c r="V5" s="213"/>
      <c r="W5" s="213"/>
      <c r="X5" s="213"/>
      <c r="Y5" s="213"/>
      <c r="Z5" s="213"/>
      <c r="AA5" s="212"/>
      <c r="AB5" s="212"/>
      <c r="AC5" s="212"/>
      <c r="AD5" s="211"/>
      <c r="AE5" s="211"/>
      <c r="AF5" s="211"/>
      <c r="AG5" s="211"/>
      <c r="AH5" s="211"/>
      <c r="AI5" s="211"/>
    </row>
    <row r="6" spans="1:35" ht="16.5" customHeight="1">
      <c r="A6" s="191" t="s">
        <v>1</v>
      </c>
      <c r="B6" s="191"/>
      <c r="C6" s="191"/>
      <c r="D6" s="191"/>
      <c r="E6" s="191"/>
      <c r="F6" s="8" t="s">
        <v>60</v>
      </c>
      <c r="G6" s="6">
        <f>①申込基礎データ!C10</f>
        <v>0</v>
      </c>
      <c r="H6" s="6"/>
      <c r="I6" s="6"/>
      <c r="J6" s="6"/>
      <c r="K6" s="214">
        <f>①申込基礎データ!C9</f>
        <v>0</v>
      </c>
      <c r="L6" s="214"/>
      <c r="M6" s="214"/>
      <c r="N6" s="214"/>
      <c r="O6" s="214"/>
      <c r="P6" s="214"/>
      <c r="Q6" s="214"/>
      <c r="R6" s="214"/>
      <c r="S6" s="214"/>
      <c r="T6" s="214"/>
      <c r="U6" s="214"/>
      <c r="V6" s="214"/>
      <c r="W6" s="214"/>
      <c r="X6" s="214"/>
      <c r="Y6" s="214"/>
      <c r="Z6" s="214"/>
      <c r="AA6" s="214"/>
      <c r="AB6" s="214"/>
      <c r="AC6" s="214"/>
      <c r="AD6" s="214"/>
      <c r="AE6" s="214"/>
      <c r="AF6" s="214"/>
      <c r="AG6" s="214"/>
      <c r="AH6" s="214"/>
      <c r="AI6" s="215"/>
    </row>
    <row r="7" spans="1:35" ht="16.2" customHeight="1">
      <c r="A7" s="191"/>
      <c r="B7" s="191"/>
      <c r="C7" s="191"/>
      <c r="D7" s="191"/>
      <c r="E7" s="191"/>
      <c r="G7" s="21"/>
      <c r="H7" s="21"/>
      <c r="I7" s="21"/>
      <c r="J7" s="21"/>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7"/>
    </row>
    <row r="8" spans="1:35" ht="16.5" customHeight="1">
      <c r="A8" s="192" t="s">
        <v>75</v>
      </c>
      <c r="B8" s="192"/>
      <c r="C8" s="192"/>
      <c r="D8" s="192"/>
      <c r="E8" s="192"/>
      <c r="F8" s="235"/>
      <c r="G8" s="235"/>
      <c r="H8" s="235"/>
      <c r="I8" s="235"/>
      <c r="J8" s="235"/>
      <c r="K8" s="235"/>
      <c r="L8" s="235"/>
      <c r="M8" s="235"/>
      <c r="N8" s="235"/>
      <c r="O8" s="235"/>
      <c r="P8" s="235"/>
      <c r="Q8" s="235"/>
      <c r="R8" s="235"/>
      <c r="S8" s="192" t="s">
        <v>20</v>
      </c>
      <c r="T8" s="192"/>
      <c r="U8" s="192"/>
      <c r="V8" s="193"/>
      <c r="W8" s="193"/>
      <c r="X8" s="231">
        <f>①申込基礎データ!C7</f>
        <v>0</v>
      </c>
      <c r="Y8" s="231"/>
      <c r="Z8" s="231"/>
      <c r="AA8" s="231"/>
      <c r="AB8" s="231"/>
      <c r="AC8" s="232"/>
      <c r="AD8" s="232"/>
      <c r="AE8" s="232"/>
      <c r="AF8" s="232"/>
      <c r="AG8" s="232"/>
      <c r="AH8" s="232"/>
      <c r="AI8" s="232"/>
    </row>
    <row r="9" spans="1:35" ht="16.5" customHeight="1">
      <c r="A9" s="192" t="s">
        <v>2</v>
      </c>
      <c r="B9" s="192"/>
      <c r="C9" s="192"/>
      <c r="D9" s="192"/>
      <c r="E9" s="192"/>
      <c r="F9" s="236" t="str">
        <f>IFERROR(VLOOKUP(F8,①申込基礎データ!$C$11:$G$12,2,0),"")</f>
        <v/>
      </c>
      <c r="G9" s="236"/>
      <c r="H9" s="236"/>
      <c r="I9" s="236"/>
      <c r="J9" s="236"/>
      <c r="K9" s="236"/>
      <c r="L9" s="236"/>
      <c r="M9" s="236"/>
      <c r="N9" s="236"/>
      <c r="O9" s="236"/>
      <c r="P9" s="236"/>
      <c r="Q9" s="236"/>
      <c r="R9" s="236"/>
      <c r="S9" s="192" t="s">
        <v>21</v>
      </c>
      <c r="T9" s="192"/>
      <c r="U9" s="192" t="s">
        <v>21</v>
      </c>
      <c r="V9" s="193"/>
      <c r="W9" s="193"/>
      <c r="X9" s="231">
        <f>①申込基礎データ!C8</f>
        <v>0</v>
      </c>
      <c r="Y9" s="231"/>
      <c r="Z9" s="231"/>
      <c r="AA9" s="231"/>
      <c r="AB9" s="231"/>
      <c r="AC9" s="232"/>
      <c r="AD9" s="232"/>
      <c r="AE9" s="232"/>
      <c r="AF9" s="232"/>
      <c r="AG9" s="232"/>
      <c r="AH9" s="232"/>
      <c r="AI9" s="232"/>
    </row>
    <row r="10" spans="1:35" ht="16.5" customHeight="1">
      <c r="A10" s="192"/>
      <c r="B10" s="192"/>
      <c r="C10" s="192"/>
      <c r="D10" s="192"/>
      <c r="E10" s="192"/>
      <c r="F10" s="236"/>
      <c r="G10" s="236"/>
      <c r="H10" s="236"/>
      <c r="I10" s="236"/>
      <c r="J10" s="236"/>
      <c r="K10" s="236"/>
      <c r="L10" s="236"/>
      <c r="M10" s="236"/>
      <c r="N10" s="236"/>
      <c r="O10" s="236"/>
      <c r="P10" s="236"/>
      <c r="Q10" s="236"/>
      <c r="R10" s="236"/>
      <c r="S10" s="192" t="s">
        <v>22</v>
      </c>
      <c r="T10" s="192"/>
      <c r="U10" s="192" t="s">
        <v>22</v>
      </c>
      <c r="V10" s="193"/>
      <c r="W10" s="193"/>
      <c r="X10" s="233" t="str">
        <f>IFERROR(VLOOKUP(F8,①申込基礎データ!$C$11:$G$12,5,0),"")</f>
        <v/>
      </c>
      <c r="Y10" s="233"/>
      <c r="Z10" s="233"/>
      <c r="AA10" s="233"/>
      <c r="AB10" s="233"/>
      <c r="AC10" s="234"/>
      <c r="AD10" s="234"/>
      <c r="AE10" s="234"/>
      <c r="AF10" s="234"/>
      <c r="AG10" s="234"/>
      <c r="AH10" s="234"/>
      <c r="AI10" s="234"/>
    </row>
    <row r="11" spans="1:35" ht="7.5" customHeight="1"/>
    <row r="12" spans="1:35">
      <c r="A12" t="s">
        <v>3</v>
      </c>
    </row>
    <row r="13" spans="1:35" ht="16.5" customHeight="1">
      <c r="A13" s="266" t="s">
        <v>4</v>
      </c>
      <c r="B13" s="267"/>
      <c r="C13" s="267"/>
      <c r="D13" s="267"/>
      <c r="E13" s="328"/>
      <c r="F13" s="198" t="str">
        <f>③宿泊等申込書!F13</f>
        <v>12/14</v>
      </c>
      <c r="G13" s="348"/>
      <c r="H13" s="348"/>
      <c r="I13" s="198" t="str">
        <f>③宿泊等申込書!I13</f>
        <v>12/15</v>
      </c>
      <c r="J13" s="348"/>
      <c r="K13" s="348"/>
      <c r="L13" s="198" t="str">
        <f>③宿泊等申込書!L13</f>
        <v>12/16</v>
      </c>
      <c r="M13" s="348"/>
      <c r="N13" s="348"/>
      <c r="O13" s="198" t="str">
        <f>③宿泊等申込書!O13</f>
        <v>12/17</v>
      </c>
      <c r="P13" s="348"/>
      <c r="Q13" s="348"/>
      <c r="R13" s="198" t="str">
        <f>③宿泊等申込書!R13</f>
        <v>12/18</v>
      </c>
      <c r="S13" s="348"/>
      <c r="T13" s="348"/>
      <c r="U13" s="198" t="str">
        <f>③宿泊等申込書!U13</f>
        <v>12/19</v>
      </c>
      <c r="V13" s="348"/>
      <c r="W13" s="348"/>
      <c r="Y13" s="359" t="s">
        <v>102</v>
      </c>
      <c r="Z13" s="359"/>
      <c r="AA13" s="359"/>
      <c r="AB13" s="359"/>
      <c r="AC13" s="359"/>
      <c r="AD13" s="359"/>
      <c r="AE13" s="359"/>
      <c r="AF13" s="359"/>
      <c r="AG13" s="359"/>
      <c r="AH13" s="359"/>
      <c r="AI13" s="359"/>
    </row>
    <row r="14" spans="1:35" ht="16.5" customHeight="1">
      <c r="A14" s="329"/>
      <c r="B14" s="330"/>
      <c r="C14" s="330"/>
      <c r="D14" s="330"/>
      <c r="E14" s="331"/>
      <c r="F14" s="360" t="s">
        <v>14</v>
      </c>
      <c r="G14" s="361"/>
      <c r="H14" s="362"/>
      <c r="I14" s="360" t="s">
        <v>15</v>
      </c>
      <c r="J14" s="361"/>
      <c r="K14" s="362"/>
      <c r="L14" s="360" t="s">
        <v>16</v>
      </c>
      <c r="M14" s="361"/>
      <c r="N14" s="362"/>
      <c r="O14" s="360" t="s">
        <v>17</v>
      </c>
      <c r="P14" s="361"/>
      <c r="Q14" s="362"/>
      <c r="R14" s="360" t="s">
        <v>18</v>
      </c>
      <c r="S14" s="361"/>
      <c r="T14" s="362"/>
      <c r="U14" s="360" t="s">
        <v>19</v>
      </c>
      <c r="V14" s="361"/>
      <c r="W14" s="362"/>
      <c r="Y14" s="359"/>
      <c r="Z14" s="359"/>
      <c r="AA14" s="359"/>
      <c r="AB14" s="359"/>
      <c r="AC14" s="359"/>
      <c r="AD14" s="359"/>
      <c r="AE14" s="359"/>
      <c r="AF14" s="359"/>
      <c r="AG14" s="359"/>
      <c r="AH14" s="359"/>
      <c r="AI14" s="359"/>
    </row>
    <row r="15" spans="1:35" ht="16.5" customHeight="1">
      <c r="A15" s="325" t="s">
        <v>10</v>
      </c>
      <c r="B15" s="326"/>
      <c r="C15" s="326"/>
      <c r="D15" s="326"/>
      <c r="E15" s="327"/>
      <c r="F15" s="208" t="e">
        <f>'④宿泊者名簿 (保護者等)'!$AK$4</f>
        <v>#N/A</v>
      </c>
      <c r="G15" s="209"/>
      <c r="H15" s="3" t="s">
        <v>58</v>
      </c>
      <c r="I15" s="208" t="e">
        <f>'④宿泊者名簿 (保護者等)'!$AK$4</f>
        <v>#N/A</v>
      </c>
      <c r="J15" s="209"/>
      <c r="K15" s="3" t="s">
        <v>58</v>
      </c>
      <c r="L15" s="208" t="e">
        <f>'④宿泊者名簿 (保護者等)'!$AK$4</f>
        <v>#N/A</v>
      </c>
      <c r="M15" s="209"/>
      <c r="N15" s="3" t="s">
        <v>58</v>
      </c>
      <c r="O15" s="208" t="e">
        <f>'④宿泊者名簿 (保護者等)'!$AK$4</f>
        <v>#N/A</v>
      </c>
      <c r="P15" s="209"/>
      <c r="Q15" s="3" t="s">
        <v>58</v>
      </c>
      <c r="R15" s="208" t="e">
        <f>'④宿泊者名簿 (保護者等)'!$AK$4</f>
        <v>#N/A</v>
      </c>
      <c r="S15" s="209"/>
      <c r="T15" s="3" t="s">
        <v>58</v>
      </c>
      <c r="U15" s="208" t="e">
        <f>'④宿泊者名簿 (保護者等)'!$AK$4</f>
        <v>#N/A</v>
      </c>
      <c r="V15" s="209"/>
      <c r="W15" s="3" t="s">
        <v>58</v>
      </c>
      <c r="Y15" s="218" t="s">
        <v>23</v>
      </c>
      <c r="Z15" s="219"/>
      <c r="AA15" s="124" t="s">
        <v>53</v>
      </c>
      <c r="AB15" s="201"/>
      <c r="AC15" s="201"/>
      <c r="AD15" s="124" t="s">
        <v>54</v>
      </c>
      <c r="AE15" s="201"/>
      <c r="AF15" s="201"/>
      <c r="AG15" s="124" t="s">
        <v>55</v>
      </c>
      <c r="AH15" s="201"/>
      <c r="AI15" s="201"/>
    </row>
    <row r="16" spans="1:35" ht="16.5" customHeight="1">
      <c r="A16" s="325" t="s">
        <v>11</v>
      </c>
      <c r="B16" s="326"/>
      <c r="C16" s="326"/>
      <c r="D16" s="326"/>
      <c r="E16" s="327"/>
      <c r="F16" s="208" t="e">
        <f>'④宿泊者名簿 (保護者等)'!$AL$4</f>
        <v>#N/A</v>
      </c>
      <c r="G16" s="209"/>
      <c r="H16" s="3" t="s">
        <v>58</v>
      </c>
      <c r="I16" s="208" t="e">
        <f>'④宿泊者名簿 (保護者等)'!$AL$4</f>
        <v>#N/A</v>
      </c>
      <c r="J16" s="209"/>
      <c r="K16" s="3" t="s">
        <v>58</v>
      </c>
      <c r="L16" s="208" t="e">
        <f>'④宿泊者名簿 (保護者等)'!$AL$4</f>
        <v>#N/A</v>
      </c>
      <c r="M16" s="209"/>
      <c r="N16" s="3" t="s">
        <v>58</v>
      </c>
      <c r="O16" s="208" t="e">
        <f>'④宿泊者名簿 (保護者等)'!$AL$4</f>
        <v>#N/A</v>
      </c>
      <c r="P16" s="209"/>
      <c r="Q16" s="3" t="s">
        <v>58</v>
      </c>
      <c r="R16" s="208" t="e">
        <f>'④宿泊者名簿 (保護者等)'!$AL$4</f>
        <v>#N/A</v>
      </c>
      <c r="S16" s="209"/>
      <c r="T16" s="3" t="s">
        <v>58</v>
      </c>
      <c r="U16" s="208" t="e">
        <f>'④宿泊者名簿 (保護者等)'!$AL$4</f>
        <v>#N/A</v>
      </c>
      <c r="V16" s="209"/>
      <c r="W16" s="3" t="s">
        <v>58</v>
      </c>
      <c r="Y16" s="219"/>
      <c r="Z16" s="219"/>
      <c r="AA16" s="202"/>
      <c r="AB16" s="203"/>
      <c r="AC16" s="203"/>
      <c r="AD16" s="202"/>
      <c r="AE16" s="203"/>
      <c r="AF16" s="203"/>
      <c r="AG16" s="202"/>
      <c r="AH16" s="203"/>
      <c r="AI16" s="203"/>
    </row>
    <row r="17" spans="1:35" ht="16.5" customHeight="1">
      <c r="A17" s="192" t="s">
        <v>7</v>
      </c>
      <c r="B17" s="192"/>
      <c r="C17" s="192"/>
      <c r="D17" s="192"/>
      <c r="E17" s="192"/>
      <c r="F17" s="208">
        <f>'④宿泊者名簿 (保護者等)'!$AM$4</f>
        <v>0</v>
      </c>
      <c r="G17" s="209"/>
      <c r="H17" s="3" t="s">
        <v>58</v>
      </c>
      <c r="I17" s="208">
        <f>'④宿泊者名簿 (保護者等)'!$AM$4</f>
        <v>0</v>
      </c>
      <c r="J17" s="209"/>
      <c r="K17" s="3" t="s">
        <v>58</v>
      </c>
      <c r="L17" s="208">
        <f>'④宿泊者名簿 (保護者等)'!$AM$4</f>
        <v>0</v>
      </c>
      <c r="M17" s="209"/>
      <c r="N17" s="3" t="s">
        <v>58</v>
      </c>
      <c r="O17" s="208">
        <f>'④宿泊者名簿 (保護者等)'!$AM$4</f>
        <v>0</v>
      </c>
      <c r="P17" s="209"/>
      <c r="Q17" s="3" t="s">
        <v>58</v>
      </c>
      <c r="R17" s="208">
        <f>'④宿泊者名簿 (保護者等)'!$AM$4</f>
        <v>0</v>
      </c>
      <c r="S17" s="209"/>
      <c r="T17" s="3" t="s">
        <v>58</v>
      </c>
      <c r="U17" s="208">
        <f>'④宿泊者名簿 (保護者等)'!$AM$4</f>
        <v>0</v>
      </c>
      <c r="V17" s="209"/>
      <c r="W17" s="3" t="s">
        <v>58</v>
      </c>
      <c r="Y17" s="219"/>
      <c r="Z17" s="219"/>
      <c r="AA17" s="204"/>
      <c r="AB17" s="205"/>
      <c r="AC17" s="205"/>
      <c r="AD17" s="204"/>
      <c r="AE17" s="205"/>
      <c r="AF17" s="205"/>
      <c r="AG17" s="204"/>
      <c r="AH17" s="205"/>
      <c r="AI17" s="205"/>
    </row>
    <row r="18" spans="1:35" ht="16.5" customHeight="1">
      <c r="A18" s="192" t="s">
        <v>8</v>
      </c>
      <c r="B18" s="192"/>
      <c r="C18" s="192"/>
      <c r="D18" s="192"/>
      <c r="E18" s="192"/>
      <c r="F18" s="221" t="e">
        <f>SUM(F15:G17)</f>
        <v>#N/A</v>
      </c>
      <c r="G18" s="222"/>
      <c r="H18" s="3" t="s">
        <v>58</v>
      </c>
      <c r="I18" s="221" t="e">
        <f>SUM(I15:J17)</f>
        <v>#N/A</v>
      </c>
      <c r="J18" s="222"/>
      <c r="K18" s="3" t="s">
        <v>58</v>
      </c>
      <c r="L18" s="221" t="e">
        <f>SUM(L15:M17)</f>
        <v>#N/A</v>
      </c>
      <c r="M18" s="222"/>
      <c r="N18" s="3" t="s">
        <v>58</v>
      </c>
      <c r="O18" s="221" t="e">
        <f>SUM(O15:P17)</f>
        <v>#N/A</v>
      </c>
      <c r="P18" s="222"/>
      <c r="Q18" s="3" t="s">
        <v>58</v>
      </c>
      <c r="R18" s="221" t="e">
        <f>SUM(R15:S17)</f>
        <v>#N/A</v>
      </c>
      <c r="S18" s="222"/>
      <c r="T18" s="3" t="s">
        <v>58</v>
      </c>
      <c r="U18" s="221" t="e">
        <f>SUM(U15:V17)</f>
        <v>#N/A</v>
      </c>
      <c r="V18" s="222"/>
      <c r="W18" s="3" t="s">
        <v>58</v>
      </c>
      <c r="Y18" s="219"/>
      <c r="Z18" s="219"/>
      <c r="AA18" s="206"/>
      <c r="AB18" s="207"/>
      <c r="AC18" s="207"/>
      <c r="AD18" s="206"/>
      <c r="AE18" s="207"/>
      <c r="AF18" s="207"/>
      <c r="AG18" s="206"/>
      <c r="AH18" s="207"/>
      <c r="AI18" s="207"/>
    </row>
    <row r="19" spans="1:35" ht="16.5" customHeight="1">
      <c r="A19" s="272" t="s">
        <v>83</v>
      </c>
      <c r="B19" s="267"/>
      <c r="C19" s="267"/>
      <c r="D19" s="267"/>
      <c r="E19" s="267"/>
      <c r="F19" s="335"/>
      <c r="G19" s="336"/>
      <c r="H19" s="336"/>
      <c r="I19" s="336"/>
      <c r="J19" s="336"/>
      <c r="K19" s="336"/>
      <c r="L19" s="336"/>
      <c r="M19" s="336"/>
      <c r="N19" s="336"/>
      <c r="O19" s="336"/>
      <c r="P19" s="336"/>
      <c r="Q19" s="336"/>
      <c r="R19" s="336"/>
      <c r="S19" s="336"/>
      <c r="T19" s="336"/>
      <c r="U19" s="336"/>
      <c r="V19" s="336"/>
      <c r="W19" s="337"/>
      <c r="Y19" s="192" t="s">
        <v>24</v>
      </c>
      <c r="Z19" s="192"/>
      <c r="AA19" s="192"/>
      <c r="AB19" s="192"/>
      <c r="AC19" s="192"/>
      <c r="AD19" s="192"/>
      <c r="AE19" s="192"/>
      <c r="AF19" s="192"/>
      <c r="AG19" s="192"/>
      <c r="AH19" s="192"/>
      <c r="AI19" s="192"/>
    </row>
    <row r="20" spans="1:35" ht="16.5" customHeight="1">
      <c r="A20" s="175"/>
      <c r="B20" s="129"/>
      <c r="C20" s="129"/>
      <c r="D20" s="129"/>
      <c r="E20" s="129"/>
      <c r="F20" s="338"/>
      <c r="G20" s="339"/>
      <c r="H20" s="339"/>
      <c r="I20" s="339"/>
      <c r="J20" s="339"/>
      <c r="K20" s="339"/>
      <c r="L20" s="339"/>
      <c r="M20" s="339"/>
      <c r="N20" s="339"/>
      <c r="O20" s="339"/>
      <c r="P20" s="339"/>
      <c r="Q20" s="339"/>
      <c r="R20" s="339"/>
      <c r="S20" s="339"/>
      <c r="T20" s="339"/>
      <c r="U20" s="339"/>
      <c r="V20" s="339"/>
      <c r="W20" s="340"/>
      <c r="Y20" s="199" t="s">
        <v>26</v>
      </c>
      <c r="Z20" s="200"/>
      <c r="AA20" s="200"/>
      <c r="AB20" s="200"/>
      <c r="AC20" s="200"/>
      <c r="AD20" s="200"/>
      <c r="AE20" s="200"/>
      <c r="AF20" s="200"/>
      <c r="AG20" s="223"/>
      <c r="AH20" s="223"/>
      <c r="AI20" s="224"/>
    </row>
    <row r="21" spans="1:35" ht="16.5" customHeight="1">
      <c r="A21" s="175"/>
      <c r="B21" s="129"/>
      <c r="C21" s="129"/>
      <c r="D21" s="129"/>
      <c r="E21" s="129"/>
      <c r="F21" s="338"/>
      <c r="G21" s="339"/>
      <c r="H21" s="339"/>
      <c r="I21" s="339"/>
      <c r="J21" s="339"/>
      <c r="K21" s="339"/>
      <c r="L21" s="339"/>
      <c r="M21" s="339"/>
      <c r="N21" s="339"/>
      <c r="O21" s="339"/>
      <c r="P21" s="339"/>
      <c r="Q21" s="339"/>
      <c r="R21" s="339"/>
      <c r="S21" s="339"/>
      <c r="T21" s="339"/>
      <c r="U21" s="339"/>
      <c r="V21" s="339"/>
      <c r="W21" s="340"/>
      <c r="Y21" s="199" t="s">
        <v>27</v>
      </c>
      <c r="Z21" s="200"/>
      <c r="AA21" s="200"/>
      <c r="AB21" s="200"/>
      <c r="AC21" s="200"/>
      <c r="AD21" s="200"/>
      <c r="AE21" s="200"/>
      <c r="AF21" s="200"/>
      <c r="AG21" s="223"/>
      <c r="AH21" s="223"/>
      <c r="AI21" s="224"/>
    </row>
    <row r="22" spans="1:35" ht="16.5" customHeight="1">
      <c r="A22" s="175"/>
      <c r="B22" s="129"/>
      <c r="C22" s="129"/>
      <c r="D22" s="129"/>
      <c r="E22" s="129"/>
      <c r="F22" s="338"/>
      <c r="G22" s="339"/>
      <c r="H22" s="339"/>
      <c r="I22" s="339"/>
      <c r="J22" s="339"/>
      <c r="K22" s="339"/>
      <c r="L22" s="339"/>
      <c r="M22" s="339"/>
      <c r="N22" s="339"/>
      <c r="O22" s="339"/>
      <c r="P22" s="339"/>
      <c r="Q22" s="339"/>
      <c r="R22" s="339"/>
      <c r="S22" s="339"/>
      <c r="T22" s="339"/>
      <c r="U22" s="339"/>
      <c r="V22" s="339"/>
      <c r="W22" s="340"/>
      <c r="Y22" s="199" t="s">
        <v>99</v>
      </c>
      <c r="Z22" s="200"/>
      <c r="AA22" s="200"/>
      <c r="AB22" s="200"/>
      <c r="AC22" s="200"/>
      <c r="AD22" s="200"/>
      <c r="AE22" s="200"/>
      <c r="AF22" s="200"/>
      <c r="AG22" s="223"/>
      <c r="AH22" s="223"/>
      <c r="AI22" s="224"/>
    </row>
    <row r="23" spans="1:35" ht="16.5" customHeight="1">
      <c r="A23" s="175"/>
      <c r="B23" s="129"/>
      <c r="C23" s="129"/>
      <c r="D23" s="129"/>
      <c r="E23" s="129"/>
      <c r="F23" s="338"/>
      <c r="G23" s="339"/>
      <c r="H23" s="339"/>
      <c r="I23" s="339"/>
      <c r="J23" s="339"/>
      <c r="K23" s="339"/>
      <c r="L23" s="339"/>
      <c r="M23" s="339"/>
      <c r="N23" s="339"/>
      <c r="O23" s="339"/>
      <c r="P23" s="339"/>
      <c r="Q23" s="339"/>
      <c r="R23" s="339"/>
      <c r="S23" s="339"/>
      <c r="T23" s="339"/>
      <c r="U23" s="339"/>
      <c r="V23" s="339"/>
      <c r="W23" s="340"/>
      <c r="Y23" s="199" t="s">
        <v>100</v>
      </c>
      <c r="Z23" s="200"/>
      <c r="AA23" s="200"/>
      <c r="AB23" s="200"/>
      <c r="AC23" s="200"/>
      <c r="AD23" s="200"/>
      <c r="AE23" s="200"/>
      <c r="AF23" s="200"/>
      <c r="AG23" s="223"/>
      <c r="AH23" s="223"/>
      <c r="AI23" s="224"/>
    </row>
    <row r="24" spans="1:35" ht="16.5" customHeight="1">
      <c r="A24" s="175"/>
      <c r="B24" s="129"/>
      <c r="C24" s="129"/>
      <c r="D24" s="129"/>
      <c r="E24" s="129"/>
      <c r="F24" s="338"/>
      <c r="G24" s="339"/>
      <c r="H24" s="339"/>
      <c r="I24" s="339"/>
      <c r="J24" s="339"/>
      <c r="K24" s="339"/>
      <c r="L24" s="339"/>
      <c r="M24" s="339"/>
      <c r="N24" s="339"/>
      <c r="O24" s="339"/>
      <c r="P24" s="339"/>
      <c r="Q24" s="339"/>
      <c r="R24" s="339"/>
      <c r="S24" s="339"/>
      <c r="T24" s="339"/>
      <c r="U24" s="339"/>
      <c r="V24" s="339"/>
      <c r="W24" s="340"/>
      <c r="Y24" s="192" t="s">
        <v>25</v>
      </c>
      <c r="Z24" s="192"/>
      <c r="AA24" s="192"/>
      <c r="AB24" s="192"/>
      <c r="AC24" s="192"/>
      <c r="AD24" s="192"/>
      <c r="AE24" s="192"/>
      <c r="AF24" s="192"/>
      <c r="AG24" s="192"/>
      <c r="AH24" s="192"/>
      <c r="AI24" s="192"/>
    </row>
    <row r="25" spans="1:35" ht="16.5" customHeight="1">
      <c r="A25" s="329"/>
      <c r="B25" s="330"/>
      <c r="C25" s="330"/>
      <c r="D25" s="330"/>
      <c r="E25" s="330"/>
      <c r="F25" s="341"/>
      <c r="G25" s="342"/>
      <c r="H25" s="342"/>
      <c r="I25" s="342"/>
      <c r="J25" s="342"/>
      <c r="K25" s="342"/>
      <c r="L25" s="342"/>
      <c r="M25" s="342"/>
      <c r="N25" s="342"/>
      <c r="O25" s="342"/>
      <c r="P25" s="342"/>
      <c r="Q25" s="342"/>
      <c r="R25" s="342"/>
      <c r="S25" s="342"/>
      <c r="T25" s="342"/>
      <c r="U25" s="342"/>
      <c r="V25" s="342"/>
      <c r="W25" s="343"/>
      <c r="Y25" s="199" t="s">
        <v>28</v>
      </c>
      <c r="Z25" s="200"/>
      <c r="AA25" s="200"/>
      <c r="AB25" s="200"/>
      <c r="AC25" s="200"/>
      <c r="AD25" s="200"/>
      <c r="AE25" s="200"/>
      <c r="AF25" s="200"/>
      <c r="AG25" s="223"/>
      <c r="AH25" s="223"/>
      <c r="AI25" s="224"/>
    </row>
    <row r="26" spans="1:35" ht="16.5" customHeight="1">
      <c r="A26" s="4" t="s">
        <v>51</v>
      </c>
      <c r="Y26" s="199" t="s">
        <v>29</v>
      </c>
      <c r="Z26" s="200"/>
      <c r="AA26" s="200"/>
      <c r="AB26" s="200"/>
      <c r="AC26" s="200"/>
      <c r="AD26" s="200"/>
      <c r="AE26" s="200"/>
      <c r="AF26" s="200"/>
      <c r="AG26" s="223"/>
      <c r="AH26" s="223"/>
      <c r="AI26" s="224"/>
    </row>
    <row r="27" spans="1:35" ht="16.5" customHeight="1">
      <c r="A27" s="5" t="s">
        <v>52</v>
      </c>
      <c r="Y27" s="199" t="s">
        <v>30</v>
      </c>
      <c r="Z27" s="200"/>
      <c r="AA27" s="200"/>
      <c r="AB27" s="200"/>
      <c r="AC27" s="200"/>
      <c r="AD27" s="200"/>
      <c r="AE27" s="200"/>
      <c r="AF27" s="200"/>
      <c r="AG27" s="223"/>
      <c r="AH27" s="223"/>
      <c r="AI27" s="224"/>
    </row>
    <row r="28" spans="1:35" ht="7.5" customHeight="1"/>
    <row r="29" spans="1:35">
      <c r="A29" t="s">
        <v>31</v>
      </c>
      <c r="V29" s="59" t="s">
        <v>57</v>
      </c>
    </row>
    <row r="30" spans="1:35" ht="16.5" customHeight="1">
      <c r="A30" s="332" t="str">
        <f>I13&amp;I14</f>
        <v>12/15(水)</v>
      </c>
      <c r="B30" s="333"/>
      <c r="C30" s="333"/>
      <c r="D30" s="333"/>
      <c r="E30" s="333"/>
      <c r="F30" s="333"/>
      <c r="G30" s="334"/>
      <c r="H30" s="230" t="str">
        <f>L13&amp;L14</f>
        <v>12/16(木)</v>
      </c>
      <c r="I30" s="230"/>
      <c r="J30" s="230"/>
      <c r="K30" s="230"/>
      <c r="L30" s="230"/>
      <c r="M30" s="230"/>
      <c r="N30" s="230"/>
      <c r="O30" s="230" t="str">
        <f>O13&amp;O14</f>
        <v>12/17(金)</v>
      </c>
      <c r="P30" s="230"/>
      <c r="Q30" s="230"/>
      <c r="R30" s="230"/>
      <c r="S30" s="230"/>
      <c r="T30" s="230"/>
      <c r="U30" s="230"/>
      <c r="V30" s="332" t="str">
        <f>R13&amp;R14</f>
        <v>12/18(土)</v>
      </c>
      <c r="W30" s="333"/>
      <c r="X30" s="333"/>
      <c r="Y30" s="333"/>
      <c r="Z30" s="333"/>
      <c r="AA30" s="333"/>
      <c r="AB30" s="334"/>
      <c r="AC30" s="230" t="str">
        <f>U13&amp;U14</f>
        <v>12/19(日)</v>
      </c>
      <c r="AD30" s="230"/>
      <c r="AE30" s="230"/>
      <c r="AF30" s="230"/>
      <c r="AG30" s="230"/>
      <c r="AH30" s="230"/>
      <c r="AI30" s="230"/>
    </row>
    <row r="31" spans="1:35" ht="16.5" customHeight="1">
      <c r="A31" s="241"/>
      <c r="B31" s="242"/>
      <c r="C31" s="242"/>
      <c r="D31" s="242"/>
      <c r="E31" s="242"/>
      <c r="F31" s="242"/>
      <c r="G31" s="228" t="s">
        <v>58</v>
      </c>
      <c r="H31" s="241"/>
      <c r="I31" s="242"/>
      <c r="J31" s="242"/>
      <c r="K31" s="242"/>
      <c r="L31" s="242"/>
      <c r="M31" s="242"/>
      <c r="N31" s="228" t="s">
        <v>58</v>
      </c>
      <c r="O31" s="241"/>
      <c r="P31" s="242"/>
      <c r="Q31" s="242"/>
      <c r="R31" s="242"/>
      <c r="S31" s="242"/>
      <c r="T31" s="242"/>
      <c r="U31" s="228" t="s">
        <v>58</v>
      </c>
      <c r="V31" s="241"/>
      <c r="W31" s="242"/>
      <c r="X31" s="242"/>
      <c r="Y31" s="242"/>
      <c r="Z31" s="242"/>
      <c r="AA31" s="242"/>
      <c r="AB31" s="228" t="s">
        <v>58</v>
      </c>
      <c r="AC31" s="241"/>
      <c r="AD31" s="242"/>
      <c r="AE31" s="242"/>
      <c r="AF31" s="242"/>
      <c r="AG31" s="242"/>
      <c r="AH31" s="242"/>
      <c r="AI31" s="228" t="s">
        <v>58</v>
      </c>
    </row>
    <row r="32" spans="1:35" ht="16.5" customHeight="1">
      <c r="A32" s="243"/>
      <c r="B32" s="244"/>
      <c r="C32" s="244"/>
      <c r="D32" s="244"/>
      <c r="E32" s="244"/>
      <c r="F32" s="244"/>
      <c r="G32" s="229"/>
      <c r="H32" s="243"/>
      <c r="I32" s="244"/>
      <c r="J32" s="244"/>
      <c r="K32" s="244"/>
      <c r="L32" s="244"/>
      <c r="M32" s="244"/>
      <c r="N32" s="229"/>
      <c r="O32" s="243"/>
      <c r="P32" s="244"/>
      <c r="Q32" s="244"/>
      <c r="R32" s="244"/>
      <c r="S32" s="244"/>
      <c r="T32" s="244"/>
      <c r="U32" s="229"/>
      <c r="V32" s="243"/>
      <c r="W32" s="244"/>
      <c r="X32" s="244"/>
      <c r="Y32" s="244"/>
      <c r="Z32" s="244"/>
      <c r="AA32" s="244"/>
      <c r="AB32" s="229"/>
      <c r="AC32" s="243"/>
      <c r="AD32" s="244"/>
      <c r="AE32" s="244"/>
      <c r="AF32" s="244"/>
      <c r="AG32" s="244"/>
      <c r="AH32" s="244"/>
      <c r="AI32" s="229"/>
    </row>
    <row r="33" spans="1:35" ht="7.5" customHeight="1"/>
    <row r="34" spans="1:35">
      <c r="A34" t="s">
        <v>38</v>
      </c>
    </row>
    <row r="35" spans="1:35" ht="16.5" customHeight="1">
      <c r="A35" s="272" t="s">
        <v>46</v>
      </c>
      <c r="B35" s="273"/>
      <c r="C35" s="273"/>
      <c r="D35" s="273"/>
      <c r="E35" s="274"/>
      <c r="F35" s="233"/>
      <c r="G35" s="233"/>
      <c r="H35" s="193" t="s">
        <v>39</v>
      </c>
      <c r="I35" s="193"/>
      <c r="J35" s="193"/>
      <c r="K35" s="193"/>
      <c r="L35" s="193"/>
      <c r="M35" s="193"/>
      <c r="N35" s="193"/>
      <c r="O35" s="193"/>
      <c r="P35" s="193"/>
      <c r="Q35" s="193"/>
      <c r="S35" s="212" t="s">
        <v>45</v>
      </c>
      <c r="T35" s="212"/>
      <c r="U35" s="212"/>
      <c r="V35" s="212"/>
      <c r="W35" s="212"/>
      <c r="X35" s="233"/>
      <c r="Y35" s="233"/>
      <c r="Z35" s="193" t="s">
        <v>47</v>
      </c>
      <c r="AA35" s="193"/>
      <c r="AB35" s="193"/>
      <c r="AC35" s="193"/>
      <c r="AD35" s="193"/>
      <c r="AE35" s="193"/>
      <c r="AF35" s="193"/>
      <c r="AG35" s="193"/>
      <c r="AH35" s="193"/>
      <c r="AI35" s="193"/>
    </row>
    <row r="36" spans="1:35" ht="16.5" customHeight="1">
      <c r="A36" s="275"/>
      <c r="B36" s="276"/>
      <c r="C36" s="276"/>
      <c r="D36" s="276"/>
      <c r="E36" s="125"/>
      <c r="F36" s="233"/>
      <c r="G36" s="233"/>
      <c r="H36" s="193" t="s">
        <v>40</v>
      </c>
      <c r="I36" s="193"/>
      <c r="J36" s="193"/>
      <c r="K36" s="193"/>
      <c r="L36" s="193"/>
      <c r="M36" s="193"/>
      <c r="N36" s="193"/>
      <c r="O36" s="193"/>
      <c r="P36" s="193"/>
      <c r="Q36" s="193"/>
      <c r="S36" s="212"/>
      <c r="T36" s="212"/>
      <c r="U36" s="212"/>
      <c r="V36" s="212"/>
      <c r="W36" s="212"/>
      <c r="X36" s="233"/>
      <c r="Y36" s="233"/>
      <c r="Z36" s="237" t="s">
        <v>41</v>
      </c>
      <c r="AA36" s="238"/>
      <c r="AB36" s="238"/>
      <c r="AC36" s="238"/>
      <c r="AD36" s="240"/>
      <c r="AE36" s="240"/>
      <c r="AF36" s="7" t="s">
        <v>44</v>
      </c>
      <c r="AG36" s="238"/>
      <c r="AH36" s="238"/>
      <c r="AI36" s="239"/>
    </row>
    <row r="37" spans="1:35" ht="16.5" customHeight="1">
      <c r="A37" s="275"/>
      <c r="B37" s="276"/>
      <c r="C37" s="276"/>
      <c r="D37" s="276"/>
      <c r="E37" s="125"/>
      <c r="F37" s="233"/>
      <c r="G37" s="233"/>
      <c r="H37" s="237" t="s">
        <v>41</v>
      </c>
      <c r="I37" s="238"/>
      <c r="J37" s="238"/>
      <c r="K37" s="238"/>
      <c r="L37" s="240"/>
      <c r="M37" s="240"/>
      <c r="N37" s="7" t="s">
        <v>44</v>
      </c>
      <c r="O37" s="238"/>
      <c r="P37" s="238"/>
      <c r="Q37" s="239"/>
      <c r="S37" s="212"/>
      <c r="T37" s="212"/>
      <c r="U37" s="212"/>
      <c r="V37" s="212"/>
      <c r="W37" s="212"/>
      <c r="X37" s="233"/>
      <c r="Y37" s="233"/>
      <c r="Z37" s="237" t="s">
        <v>48</v>
      </c>
      <c r="AA37" s="238"/>
      <c r="AB37" s="238"/>
      <c r="AC37" s="238"/>
      <c r="AD37" s="240"/>
      <c r="AE37" s="240"/>
      <c r="AF37" s="7" t="s">
        <v>44</v>
      </c>
      <c r="AG37" s="238"/>
      <c r="AH37" s="238"/>
      <c r="AI37" s="239"/>
    </row>
    <row r="38" spans="1:35" ht="16.5" customHeight="1">
      <c r="A38" s="275"/>
      <c r="B38" s="276"/>
      <c r="C38" s="276"/>
      <c r="D38" s="276"/>
      <c r="E38" s="125"/>
      <c r="F38" s="233"/>
      <c r="G38" s="233"/>
      <c r="H38" s="237" t="s">
        <v>42</v>
      </c>
      <c r="I38" s="238"/>
      <c r="J38" s="238"/>
      <c r="K38" s="238"/>
      <c r="L38" s="240"/>
      <c r="M38" s="240"/>
      <c r="N38" s="7" t="s">
        <v>44</v>
      </c>
      <c r="O38" s="238"/>
      <c r="P38" s="238"/>
      <c r="Q38" s="239"/>
      <c r="S38" s="212"/>
      <c r="T38" s="212"/>
      <c r="U38" s="212"/>
      <c r="V38" s="212"/>
      <c r="W38" s="212"/>
      <c r="X38" s="233"/>
      <c r="Y38" s="233"/>
      <c r="Z38" s="237" t="s">
        <v>42</v>
      </c>
      <c r="AA38" s="238"/>
      <c r="AB38" s="238"/>
      <c r="AC38" s="238"/>
      <c r="AD38" s="240"/>
      <c r="AE38" s="240"/>
      <c r="AF38" s="7" t="s">
        <v>44</v>
      </c>
      <c r="AG38" s="238"/>
      <c r="AH38" s="238"/>
      <c r="AI38" s="239"/>
    </row>
    <row r="39" spans="1:35" ht="16.5" customHeight="1">
      <c r="A39" s="275"/>
      <c r="B39" s="276"/>
      <c r="C39" s="276"/>
      <c r="D39" s="276"/>
      <c r="E39" s="125"/>
      <c r="F39" s="233"/>
      <c r="G39" s="233"/>
      <c r="H39" s="237" t="s">
        <v>43</v>
      </c>
      <c r="I39" s="238"/>
      <c r="J39" s="238"/>
      <c r="K39" s="238"/>
      <c r="L39" s="240"/>
      <c r="M39" s="240"/>
      <c r="N39" s="7" t="s">
        <v>44</v>
      </c>
      <c r="O39" s="238"/>
      <c r="P39" s="238"/>
      <c r="Q39" s="239"/>
      <c r="S39" s="212"/>
      <c r="T39" s="212"/>
      <c r="U39" s="212"/>
      <c r="V39" s="212"/>
      <c r="W39" s="212"/>
      <c r="X39" s="233"/>
      <c r="Y39" s="233"/>
      <c r="Z39" s="237" t="s">
        <v>43</v>
      </c>
      <c r="AA39" s="238"/>
      <c r="AB39" s="238"/>
      <c r="AC39" s="238"/>
      <c r="AD39" s="240"/>
      <c r="AE39" s="240"/>
      <c r="AF39" s="7" t="s">
        <v>44</v>
      </c>
      <c r="AG39" s="238"/>
      <c r="AH39" s="238"/>
      <c r="AI39" s="239"/>
    </row>
    <row r="40" spans="1:35" ht="16.5" customHeight="1">
      <c r="A40" s="277"/>
      <c r="B40" s="278"/>
      <c r="C40" s="278"/>
      <c r="D40" s="278"/>
      <c r="E40" s="279"/>
      <c r="F40" s="233"/>
      <c r="G40" s="233"/>
      <c r="H40" s="237" t="s">
        <v>63</v>
      </c>
      <c r="I40" s="238"/>
      <c r="J40" s="238"/>
      <c r="K40" s="240"/>
      <c r="L40" s="240"/>
      <c r="M40" s="240"/>
      <c r="N40" s="240"/>
      <c r="O40" s="240"/>
      <c r="P40" s="240"/>
      <c r="Q40" s="20" t="s">
        <v>64</v>
      </c>
      <c r="S40" s="212"/>
      <c r="T40" s="212"/>
      <c r="U40" s="212"/>
      <c r="V40" s="212"/>
      <c r="W40" s="212"/>
      <c r="X40" s="233"/>
      <c r="Y40" s="233"/>
      <c r="Z40" s="237" t="s">
        <v>63</v>
      </c>
      <c r="AA40" s="238"/>
      <c r="AB40" s="238"/>
      <c r="AC40" s="240"/>
      <c r="AD40" s="240"/>
      <c r="AE40" s="240"/>
      <c r="AF40" s="240"/>
      <c r="AG40" s="240"/>
      <c r="AH40" s="240"/>
      <c r="AI40" s="20" t="s">
        <v>64</v>
      </c>
    </row>
    <row r="41" spans="1:35">
      <c r="A41" t="s">
        <v>49</v>
      </c>
    </row>
    <row r="42" spans="1:35" ht="7.5" customHeight="1"/>
    <row r="43" spans="1:35">
      <c r="A43" t="s">
        <v>50</v>
      </c>
    </row>
    <row r="44" spans="1:35" ht="16.5" customHeight="1">
      <c r="A44" s="266" t="s">
        <v>61</v>
      </c>
      <c r="B44" s="267"/>
      <c r="C44" s="267"/>
      <c r="D44" s="267"/>
      <c r="E44" s="328"/>
      <c r="F44" s="196"/>
      <c r="G44" s="196"/>
      <c r="H44" s="192" t="str">
        <f>F13&amp;F14</f>
        <v>12/14(火)</v>
      </c>
      <c r="I44" s="192"/>
      <c r="J44" s="193"/>
      <c r="K44" s="193"/>
      <c r="L44" s="193"/>
      <c r="N44" s="266" t="s">
        <v>62</v>
      </c>
      <c r="O44" s="267"/>
      <c r="P44" s="267"/>
      <c r="Q44" s="267"/>
      <c r="R44" s="349"/>
      <c r="S44" s="350"/>
      <c r="T44" s="350"/>
      <c r="U44" s="350"/>
      <c r="V44" s="350"/>
      <c r="W44" s="350"/>
      <c r="X44" s="350"/>
      <c r="Y44" s="350"/>
      <c r="Z44" s="350"/>
      <c r="AA44" s="350"/>
      <c r="AB44" s="350"/>
      <c r="AC44" s="350"/>
      <c r="AD44" s="350"/>
      <c r="AE44" s="350"/>
      <c r="AF44" s="350"/>
      <c r="AG44" s="350"/>
      <c r="AH44" s="350"/>
      <c r="AI44" s="351"/>
    </row>
    <row r="45" spans="1:35" ht="16.5" customHeight="1">
      <c r="A45" s="175"/>
      <c r="B45" s="129"/>
      <c r="C45" s="129"/>
      <c r="D45" s="129"/>
      <c r="E45" s="344"/>
      <c r="F45" s="196"/>
      <c r="G45" s="196"/>
      <c r="H45" s="192" t="str">
        <f>I13&amp;I14</f>
        <v>12/15(水)</v>
      </c>
      <c r="I45" s="192"/>
      <c r="J45" s="193"/>
      <c r="K45" s="193"/>
      <c r="L45" s="193"/>
      <c r="N45" s="352"/>
      <c r="O45" s="353"/>
      <c r="P45" s="353"/>
      <c r="Q45" s="353"/>
      <c r="R45" s="353"/>
      <c r="S45" s="353"/>
      <c r="T45" s="353"/>
      <c r="U45" s="353"/>
      <c r="V45" s="353"/>
      <c r="W45" s="353"/>
      <c r="X45" s="353"/>
      <c r="Y45" s="353"/>
      <c r="Z45" s="353"/>
      <c r="AA45" s="353"/>
      <c r="AB45" s="353"/>
      <c r="AC45" s="353"/>
      <c r="AD45" s="353"/>
      <c r="AE45" s="353"/>
      <c r="AF45" s="353"/>
      <c r="AG45" s="353"/>
      <c r="AH45" s="353"/>
      <c r="AI45" s="354"/>
    </row>
    <row r="46" spans="1:35" ht="16.5" customHeight="1">
      <c r="A46" s="175"/>
      <c r="B46" s="129"/>
      <c r="C46" s="129"/>
      <c r="D46" s="129"/>
      <c r="E46" s="344"/>
      <c r="F46" s="196"/>
      <c r="G46" s="196"/>
      <c r="H46" s="192" t="str">
        <f>L13&amp;L14</f>
        <v>12/16(木)</v>
      </c>
      <c r="I46" s="192"/>
      <c r="J46" s="193"/>
      <c r="K46" s="193"/>
      <c r="L46" s="193"/>
      <c r="N46" s="355"/>
      <c r="O46" s="353"/>
      <c r="P46" s="353"/>
      <c r="Q46" s="353"/>
      <c r="R46" s="353"/>
      <c r="S46" s="353"/>
      <c r="T46" s="353"/>
      <c r="U46" s="353"/>
      <c r="V46" s="353"/>
      <c r="W46" s="353"/>
      <c r="X46" s="353"/>
      <c r="Y46" s="353"/>
      <c r="Z46" s="353"/>
      <c r="AA46" s="353"/>
      <c r="AB46" s="353"/>
      <c r="AC46" s="353"/>
      <c r="AD46" s="353"/>
      <c r="AE46" s="353"/>
      <c r="AF46" s="353"/>
      <c r="AG46" s="353"/>
      <c r="AH46" s="353"/>
      <c r="AI46" s="354"/>
    </row>
    <row r="47" spans="1:35" ht="16.5" customHeight="1">
      <c r="A47" s="175"/>
      <c r="B47" s="129"/>
      <c r="C47" s="129"/>
      <c r="D47" s="129"/>
      <c r="E47" s="344"/>
      <c r="F47" s="196"/>
      <c r="G47" s="196"/>
      <c r="H47" s="192" t="str">
        <f>O13&amp;O14</f>
        <v>12/17(金)</v>
      </c>
      <c r="I47" s="192"/>
      <c r="J47" s="193"/>
      <c r="K47" s="193"/>
      <c r="L47" s="193"/>
      <c r="N47" s="352"/>
      <c r="O47" s="353"/>
      <c r="P47" s="353"/>
      <c r="Q47" s="353"/>
      <c r="R47" s="353"/>
      <c r="S47" s="353"/>
      <c r="T47" s="353"/>
      <c r="U47" s="353"/>
      <c r="V47" s="353"/>
      <c r="W47" s="353"/>
      <c r="X47" s="353"/>
      <c r="Y47" s="353"/>
      <c r="Z47" s="353"/>
      <c r="AA47" s="353"/>
      <c r="AB47" s="353"/>
      <c r="AC47" s="353"/>
      <c r="AD47" s="353"/>
      <c r="AE47" s="353"/>
      <c r="AF47" s="353"/>
      <c r="AG47" s="353"/>
      <c r="AH47" s="353"/>
      <c r="AI47" s="354"/>
    </row>
    <row r="48" spans="1:35" ht="16.5" customHeight="1">
      <c r="A48" s="175"/>
      <c r="B48" s="129"/>
      <c r="C48" s="129"/>
      <c r="D48" s="129"/>
      <c r="E48" s="344"/>
      <c r="F48" s="196"/>
      <c r="G48" s="196"/>
      <c r="H48" s="192" t="str">
        <f>R13&amp;R14</f>
        <v>12/18(土)</v>
      </c>
      <c r="I48" s="192"/>
      <c r="J48" s="193"/>
      <c r="K48" s="193"/>
      <c r="L48" s="193"/>
      <c r="N48" s="355"/>
      <c r="O48" s="353"/>
      <c r="P48" s="353"/>
      <c r="Q48" s="353"/>
      <c r="R48" s="353"/>
      <c r="S48" s="353"/>
      <c r="T48" s="353"/>
      <c r="U48" s="353"/>
      <c r="V48" s="353"/>
      <c r="W48" s="353"/>
      <c r="X48" s="353"/>
      <c r="Y48" s="353"/>
      <c r="Z48" s="353"/>
      <c r="AA48" s="353"/>
      <c r="AB48" s="353"/>
      <c r="AC48" s="353"/>
      <c r="AD48" s="353"/>
      <c r="AE48" s="353"/>
      <c r="AF48" s="353"/>
      <c r="AG48" s="353"/>
      <c r="AH48" s="353"/>
      <c r="AI48" s="354"/>
    </row>
    <row r="49" spans="1:35" ht="16.5" customHeight="1" thickBot="1">
      <c r="A49" s="345"/>
      <c r="B49" s="346"/>
      <c r="C49" s="346"/>
      <c r="D49" s="346"/>
      <c r="E49" s="347"/>
      <c r="F49" s="263"/>
      <c r="G49" s="263"/>
      <c r="H49" s="194" t="str">
        <f>U13&amp;U14</f>
        <v>12/19(日)</v>
      </c>
      <c r="I49" s="194"/>
      <c r="J49" s="195"/>
      <c r="K49" s="195"/>
      <c r="L49" s="195"/>
      <c r="N49" s="352"/>
      <c r="O49" s="353"/>
      <c r="P49" s="353"/>
      <c r="Q49" s="353"/>
      <c r="R49" s="353"/>
      <c r="S49" s="353"/>
      <c r="T49" s="353"/>
      <c r="U49" s="353"/>
      <c r="V49" s="353"/>
      <c r="W49" s="353"/>
      <c r="X49" s="353"/>
      <c r="Y49" s="353"/>
      <c r="Z49" s="353"/>
      <c r="AA49" s="353"/>
      <c r="AB49" s="353"/>
      <c r="AC49" s="353"/>
      <c r="AD49" s="353"/>
      <c r="AE49" s="353"/>
      <c r="AF49" s="353"/>
      <c r="AG49" s="353"/>
      <c r="AH49" s="353"/>
      <c r="AI49" s="354"/>
    </row>
    <row r="50" spans="1:35" ht="16.5" customHeight="1" thickTop="1">
      <c r="A50" s="251" t="s">
        <v>97</v>
      </c>
      <c r="B50" s="252"/>
      <c r="C50" s="252"/>
      <c r="D50" s="252"/>
      <c r="E50" s="252"/>
      <c r="F50" s="252"/>
      <c r="G50" s="252"/>
      <c r="H50" s="252"/>
      <c r="I50" s="252"/>
      <c r="J50" s="252"/>
      <c r="K50" s="252"/>
      <c r="L50" s="253"/>
      <c r="N50" s="355"/>
      <c r="O50" s="353"/>
      <c r="P50" s="353"/>
      <c r="Q50" s="353"/>
      <c r="R50" s="353"/>
      <c r="S50" s="353"/>
      <c r="T50" s="353"/>
      <c r="U50" s="353"/>
      <c r="V50" s="353"/>
      <c r="W50" s="353"/>
      <c r="X50" s="353"/>
      <c r="Y50" s="353"/>
      <c r="Z50" s="353"/>
      <c r="AA50" s="353"/>
      <c r="AB50" s="353"/>
      <c r="AC50" s="353"/>
      <c r="AD50" s="353"/>
      <c r="AE50" s="353"/>
      <c r="AF50" s="353"/>
      <c r="AG50" s="353"/>
      <c r="AH50" s="353"/>
      <c r="AI50" s="354"/>
    </row>
    <row r="51" spans="1:35" ht="16.5" customHeight="1">
      <c r="A51" s="254"/>
      <c r="B51" s="255"/>
      <c r="C51" s="255"/>
      <c r="D51" s="255"/>
      <c r="E51" s="255"/>
      <c r="F51" s="255"/>
      <c r="G51" s="255"/>
      <c r="H51" s="255"/>
      <c r="I51" s="255"/>
      <c r="J51" s="255"/>
      <c r="K51" s="255"/>
      <c r="L51" s="256"/>
      <c r="N51" s="352"/>
      <c r="O51" s="353"/>
      <c r="P51" s="353"/>
      <c r="Q51" s="353"/>
      <c r="R51" s="353"/>
      <c r="S51" s="353"/>
      <c r="T51" s="353"/>
      <c r="U51" s="353"/>
      <c r="V51" s="353"/>
      <c r="W51" s="353"/>
      <c r="X51" s="353"/>
      <c r="Y51" s="353"/>
      <c r="Z51" s="353"/>
      <c r="AA51" s="353"/>
      <c r="AB51" s="353"/>
      <c r="AC51" s="353"/>
      <c r="AD51" s="353"/>
      <c r="AE51" s="353"/>
      <c r="AF51" s="353"/>
      <c r="AG51" s="353"/>
      <c r="AH51" s="353"/>
      <c r="AI51" s="354"/>
    </row>
    <row r="52" spans="1:35" ht="16.5" customHeight="1">
      <c r="A52" s="254"/>
      <c r="B52" s="255"/>
      <c r="C52" s="255"/>
      <c r="D52" s="255"/>
      <c r="E52" s="255"/>
      <c r="F52" s="255"/>
      <c r="G52" s="255"/>
      <c r="H52" s="255"/>
      <c r="I52" s="255"/>
      <c r="J52" s="255"/>
      <c r="K52" s="255"/>
      <c r="L52" s="256"/>
      <c r="N52" s="355"/>
      <c r="O52" s="353"/>
      <c r="P52" s="353"/>
      <c r="Q52" s="353"/>
      <c r="R52" s="353"/>
      <c r="S52" s="353"/>
      <c r="T52" s="353"/>
      <c r="U52" s="353"/>
      <c r="V52" s="353"/>
      <c r="W52" s="353"/>
      <c r="X52" s="353"/>
      <c r="Y52" s="353"/>
      <c r="Z52" s="353"/>
      <c r="AA52" s="353"/>
      <c r="AB52" s="353"/>
      <c r="AC52" s="353"/>
      <c r="AD52" s="353"/>
      <c r="AE52" s="353"/>
      <c r="AF52" s="353"/>
      <c r="AG52" s="353"/>
      <c r="AH52" s="353"/>
      <c r="AI52" s="354"/>
    </row>
    <row r="53" spans="1:35" ht="16.5" customHeight="1" thickBot="1">
      <c r="A53" s="257"/>
      <c r="B53" s="258"/>
      <c r="C53" s="258"/>
      <c r="D53" s="258"/>
      <c r="E53" s="258"/>
      <c r="F53" s="258"/>
      <c r="G53" s="258"/>
      <c r="H53" s="258"/>
      <c r="I53" s="258"/>
      <c r="J53" s="258"/>
      <c r="K53" s="258"/>
      <c r="L53" s="259"/>
      <c r="N53" s="356"/>
      <c r="O53" s="357"/>
      <c r="P53" s="357"/>
      <c r="Q53" s="357"/>
      <c r="R53" s="357"/>
      <c r="S53" s="357"/>
      <c r="T53" s="357"/>
      <c r="U53" s="357"/>
      <c r="V53" s="357"/>
      <c r="W53" s="357"/>
      <c r="X53" s="357"/>
      <c r="Y53" s="357"/>
      <c r="Z53" s="357"/>
      <c r="AA53" s="357"/>
      <c r="AB53" s="357"/>
      <c r="AC53" s="357"/>
      <c r="AD53" s="357"/>
      <c r="AE53" s="357"/>
      <c r="AF53" s="357"/>
      <c r="AG53" s="357"/>
      <c r="AH53" s="357"/>
      <c r="AI53" s="358"/>
    </row>
    <row r="54" spans="1:35" ht="7.5" customHeight="1" thickTop="1">
      <c r="N54" s="2"/>
      <c r="O54" s="2"/>
      <c r="P54" s="2"/>
      <c r="Q54" s="2"/>
      <c r="R54" s="2"/>
      <c r="S54" s="2"/>
      <c r="T54" s="2"/>
      <c r="U54" s="2"/>
      <c r="V54" s="2"/>
      <c r="W54" s="2"/>
      <c r="X54" s="2"/>
      <c r="Y54" s="2"/>
      <c r="Z54" s="2"/>
      <c r="AA54" s="2"/>
      <c r="AB54" s="2"/>
      <c r="AC54" s="2"/>
      <c r="AD54" s="2"/>
      <c r="AE54" s="2"/>
      <c r="AF54" s="2"/>
      <c r="AG54" s="2"/>
      <c r="AH54" s="2"/>
      <c r="AI54" s="2"/>
    </row>
    <row r="55" spans="1:35" ht="16.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5" ht="16.5" customHeight="1"/>
    <row r="57" spans="1:35" ht="15" customHeight="1"/>
    <row r="58" spans="1:35" ht="15" customHeight="1"/>
    <row r="59" spans="1:35" ht="15" customHeight="1"/>
    <row r="60" spans="1:35" ht="15" customHeight="1"/>
    <row r="61" spans="1:35" ht="15" customHeight="1"/>
    <row r="62" spans="1:35" ht="15" customHeight="1"/>
    <row r="63" spans="1:35" ht="15" customHeight="1"/>
    <row r="64" spans="1:35" ht="15" customHeight="1"/>
    <row r="65" ht="15" customHeight="1"/>
    <row r="66" ht="15" customHeight="1"/>
    <row r="67" ht="15" customHeight="1"/>
  </sheetData>
  <sheetProtection sheet="1" scenarios="1" formatCells="0" formatColumns="0" formatRows="0"/>
  <mergeCells count="165">
    <mergeCell ref="R44:AI44"/>
    <mergeCell ref="N45:AI46"/>
    <mergeCell ref="N47:AI48"/>
    <mergeCell ref="N49:AI50"/>
    <mergeCell ref="N51:AI52"/>
    <mergeCell ref="N53:AI53"/>
    <mergeCell ref="A4:E4"/>
    <mergeCell ref="F4:T4"/>
    <mergeCell ref="U4:Z5"/>
    <mergeCell ref="AA4:AC5"/>
    <mergeCell ref="AD4:AI5"/>
    <mergeCell ref="A5:E5"/>
    <mergeCell ref="F5:T5"/>
    <mergeCell ref="Y13:AI14"/>
    <mergeCell ref="F14:H14"/>
    <mergeCell ref="I14:K14"/>
    <mergeCell ref="L14:N14"/>
    <mergeCell ref="O14:Q14"/>
    <mergeCell ref="R14:T14"/>
    <mergeCell ref="U14:W14"/>
    <mergeCell ref="F13:H13"/>
    <mergeCell ref="I13:K13"/>
    <mergeCell ref="L13:N13"/>
    <mergeCell ref="O13:Q13"/>
    <mergeCell ref="A2:AI2"/>
    <mergeCell ref="A9:E10"/>
    <mergeCell ref="F9:R10"/>
    <mergeCell ref="S9:W9"/>
    <mergeCell ref="X9:AI9"/>
    <mergeCell ref="S10:W10"/>
    <mergeCell ref="X10:AI10"/>
    <mergeCell ref="A6:E7"/>
    <mergeCell ref="K6:AI7"/>
    <mergeCell ref="A8:E8"/>
    <mergeCell ref="F8:R8"/>
    <mergeCell ref="S8:W8"/>
    <mergeCell ref="X8:AI8"/>
    <mergeCell ref="F15:G15"/>
    <mergeCell ref="I15:J15"/>
    <mergeCell ref="L15:M15"/>
    <mergeCell ref="O15:P15"/>
    <mergeCell ref="F16:G16"/>
    <mergeCell ref="I16:J16"/>
    <mergeCell ref="L16:M16"/>
    <mergeCell ref="R13:T13"/>
    <mergeCell ref="U13:W13"/>
    <mergeCell ref="R15:S15"/>
    <mergeCell ref="U15:V15"/>
    <mergeCell ref="Y15:Z18"/>
    <mergeCell ref="AA15:AC16"/>
    <mergeCell ref="AD15:AF16"/>
    <mergeCell ref="AG15:AI16"/>
    <mergeCell ref="AA17:AC18"/>
    <mergeCell ref="AD17:AF18"/>
    <mergeCell ref="AG17:AI18"/>
    <mergeCell ref="A17:E17"/>
    <mergeCell ref="F17:G17"/>
    <mergeCell ref="I17:J17"/>
    <mergeCell ref="L17:M17"/>
    <mergeCell ref="O17:P17"/>
    <mergeCell ref="R17:S17"/>
    <mergeCell ref="U17:V17"/>
    <mergeCell ref="O16:P16"/>
    <mergeCell ref="R16:S16"/>
    <mergeCell ref="U16:V16"/>
    <mergeCell ref="A18:E18"/>
    <mergeCell ref="F18:G18"/>
    <mergeCell ref="I18:J18"/>
    <mergeCell ref="L18:M18"/>
    <mergeCell ref="O18:P18"/>
    <mergeCell ref="R18:S18"/>
    <mergeCell ref="U18:V18"/>
    <mergeCell ref="Y25:AF25"/>
    <mergeCell ref="Y19:AI19"/>
    <mergeCell ref="AG25:AI25"/>
    <mergeCell ref="Y26:AF26"/>
    <mergeCell ref="AG26:AI26"/>
    <mergeCell ref="Y27:AF27"/>
    <mergeCell ref="AG27:AI27"/>
    <mergeCell ref="H30:N30"/>
    <mergeCell ref="O30:U30"/>
    <mergeCell ref="V30:AB30"/>
    <mergeCell ref="AC30:AI30"/>
    <mergeCell ref="Y20:AF20"/>
    <mergeCell ref="AG20:AI20"/>
    <mergeCell ref="Y21:AF21"/>
    <mergeCell ref="AG21:AI21"/>
    <mergeCell ref="Y22:AF22"/>
    <mergeCell ref="AG22:AI22"/>
    <mergeCell ref="Y23:AF23"/>
    <mergeCell ref="AG23:AI23"/>
    <mergeCell ref="Y24:AI24"/>
    <mergeCell ref="A35:E40"/>
    <mergeCell ref="F35:G35"/>
    <mergeCell ref="H35:Q35"/>
    <mergeCell ref="S35:W40"/>
    <mergeCell ref="X35:Y35"/>
    <mergeCell ref="Z35:AI35"/>
    <mergeCell ref="A31:F32"/>
    <mergeCell ref="G31:G32"/>
    <mergeCell ref="H31:M32"/>
    <mergeCell ref="N31:N32"/>
    <mergeCell ref="O31:T32"/>
    <mergeCell ref="U31:U32"/>
    <mergeCell ref="F36:G36"/>
    <mergeCell ref="H36:Q36"/>
    <mergeCell ref="X36:Y36"/>
    <mergeCell ref="Z36:AC36"/>
    <mergeCell ref="AD36:AE36"/>
    <mergeCell ref="AG36:AI36"/>
    <mergeCell ref="AC31:AH32"/>
    <mergeCell ref="AI31:AI32"/>
    <mergeCell ref="AD37:AE37"/>
    <mergeCell ref="AG37:AI37"/>
    <mergeCell ref="F38:G38"/>
    <mergeCell ref="H38:K38"/>
    <mergeCell ref="L38:M38"/>
    <mergeCell ref="O38:Q38"/>
    <mergeCell ref="X38:Y38"/>
    <mergeCell ref="Z38:AC38"/>
    <mergeCell ref="AD38:AE38"/>
    <mergeCell ref="AG38:AI38"/>
    <mergeCell ref="F37:G37"/>
    <mergeCell ref="H37:K37"/>
    <mergeCell ref="L37:M37"/>
    <mergeCell ref="O37:Q37"/>
    <mergeCell ref="X37:Y37"/>
    <mergeCell ref="Z37:AC37"/>
    <mergeCell ref="H40:J40"/>
    <mergeCell ref="K40:P40"/>
    <mergeCell ref="X40:Y40"/>
    <mergeCell ref="Z40:AB40"/>
    <mergeCell ref="AC40:AH40"/>
    <mergeCell ref="F39:G39"/>
    <mergeCell ref="H39:K39"/>
    <mergeCell ref="L39:M39"/>
    <mergeCell ref="O39:Q39"/>
    <mergeCell ref="X39:Y39"/>
    <mergeCell ref="Z39:AC39"/>
    <mergeCell ref="AD39:AE39"/>
    <mergeCell ref="AG39:AI39"/>
    <mergeCell ref="AB31:AB32"/>
    <mergeCell ref="A15:E15"/>
    <mergeCell ref="A16:E16"/>
    <mergeCell ref="A13:E14"/>
    <mergeCell ref="A50:L53"/>
    <mergeCell ref="A30:G30"/>
    <mergeCell ref="A19:E25"/>
    <mergeCell ref="F19:W25"/>
    <mergeCell ref="F49:G49"/>
    <mergeCell ref="H49:L49"/>
    <mergeCell ref="F47:G47"/>
    <mergeCell ref="H47:L47"/>
    <mergeCell ref="F48:G48"/>
    <mergeCell ref="H48:L48"/>
    <mergeCell ref="A44:E49"/>
    <mergeCell ref="F44:G44"/>
    <mergeCell ref="H44:L44"/>
    <mergeCell ref="N44:Q44"/>
    <mergeCell ref="F45:G45"/>
    <mergeCell ref="H45:L45"/>
    <mergeCell ref="F46:G46"/>
    <mergeCell ref="H46:L46"/>
    <mergeCell ref="V31:AA32"/>
    <mergeCell ref="F40:G40"/>
  </mergeCells>
  <phoneticPr fontId="1"/>
  <conditionalFormatting sqref="G7:J7 K6 F15:G18 I15:J18 L15:M18 O15:P18 R15:S18 U15:V18">
    <cfRule type="cellIs" dxfId="6" priority="12" operator="equal">
      <formula>0</formula>
    </cfRule>
  </conditionalFormatting>
  <conditionalFormatting sqref="X8:AI10">
    <cfRule type="cellIs" dxfId="5" priority="11" operator="equal">
      <formula>0</formula>
    </cfRule>
  </conditionalFormatting>
  <conditionalFormatting sqref="F4:Z5 G6 AD4:AI5 F15:G18 I15:J18 L15:M18 O15:P18 R15:S18 U15:V18">
    <cfRule type="containsErrors" dxfId="4" priority="13">
      <formula>ISERROR(F4)</formula>
    </cfRule>
  </conditionalFormatting>
  <conditionalFormatting sqref="G6 F4:Z5 AD4:AI5">
    <cfRule type="cellIs" dxfId="3" priority="4" operator="equal">
      <formula>0</formula>
    </cfRule>
  </conditionalFormatting>
  <conditionalFormatting sqref="F8:R8">
    <cfRule type="containsBlanks" dxfId="2" priority="2">
      <formula>LEN(TRIM(F8))=0</formula>
    </cfRule>
    <cfRule type="cellIs" dxfId="1" priority="3" operator="equal">
      <formula>0</formula>
    </cfRule>
  </conditionalFormatting>
  <conditionalFormatting sqref="F9 X10">
    <cfRule type="cellIs" dxfId="0" priority="1" operator="equal">
      <formula>0</formula>
    </cfRule>
  </conditionalFormatting>
  <dataValidations count="9">
    <dataValidation type="list" allowBlank="1" showInputMessage="1" showErrorMessage="1" promptTitle="バス・タクシー利用" sqref="A44:E49" xr:uid="{6FBA7E60-B24A-4AD3-8DC9-379D403BCA7D}">
      <formula1>"利用する,利用しない"</formula1>
    </dataValidation>
    <dataValidation type="list" allowBlank="1" showInputMessage="1" showErrorMessage="1" promptTitle="申込日" prompt="利用する日に○印" sqref="F44:G49" xr:uid="{7FEFCFD5-80EF-42E6-8CB9-7F84F6D600AD}">
      <formula1>"○"</formula1>
    </dataValidation>
    <dataValidation type="list" allowBlank="1" showInputMessage="1" showErrorMessage="1" promptTitle="来県後の交通手段" prompt="該当に○印を選択" sqref="X35:Y40" xr:uid="{7E77EE87-9814-4B72-BD90-86EEB094E68E}">
      <formula1>"○"</formula1>
    </dataValidation>
    <dataValidation type="list" allowBlank="1" showInputMessage="1" showErrorMessage="1" promptTitle="来県交通手段" prompt="該当に○印を選択" sqref="F35:G40" xr:uid="{2F7531F5-A520-4A54-85EC-0F1391B75FAA}">
      <formula1>"○"</formula1>
    </dataValidation>
    <dataValidation type="list" allowBlank="1" showInputMessage="1" showErrorMessage="1" promptTitle="希望宿泊代金" prompt="4領域の内どれか1つ選択" sqref="AG20:AG23" xr:uid="{24B74C6A-F57D-4F74-92AD-DC22249D4A13}">
      <formula1>"○"</formula1>
    </dataValidation>
    <dataValidation type="list" allowBlank="1" showInputMessage="1" showErrorMessage="1" promptTitle="希望食事条件" prompt="3つの内どれか1つ選択" sqref="AG25:AG27" xr:uid="{3F8DF34F-19B1-4A01-A030-1C809AE7F5C4}">
      <formula1>"○"</formula1>
    </dataValidation>
    <dataValidation allowBlank="1" showInputMessage="1" showErrorMessage="1" promptTitle="宿泊者内訳" prompt="名簿をもとに算出しています。宿泊しない日はそのまま消去し、人数が少ない日は修正してください" sqref="U15:V17 R15:S17 O15:P17 L15:M17 I15:J17 F15:G17" xr:uid="{0E1DD3FF-56B3-4C6F-B285-5A65F5680047}"/>
    <dataValidation type="whole" imeMode="disabled" allowBlank="1" showInputMessage="1" showErrorMessage="1" sqref="O31:T32 A31:F32 H31:M32 AC31:AH32 V31:AA32" xr:uid="{CB61A6B6-C8B4-4B16-9117-DD69C93BBAD4}">
      <formula1>1</formula1>
      <formula2>30</formula2>
    </dataValidation>
    <dataValidation type="list" allowBlank="1" showInputMessage="1" showErrorMessage="1" sqref="AA17:AI18" xr:uid="{EAA9B510-5A24-45F4-B2BE-60AE9C166185}">
      <formula1>"A,B,C,D"</formula1>
    </dataValidation>
  </dataValidations>
  <hyperlinks>
    <hyperlink ref="I1" r:id="rId1" xr:uid="{24B7B267-2AB0-4AFF-9330-CFD822DF7FA7}"/>
  </hyperlinks>
  <printOptions horizontalCentered="1" verticalCentered="1"/>
  <pageMargins left="0.70866141732283472" right="0.70866141732283472" top="0.74803149606299213" bottom="0.74803149606299213" header="0.31496062992125984" footer="0.31496062992125984"/>
  <pageSetup paperSize="9" scale="84" orientation="portrait" horizontalDpi="4294967293" r:id="rId2"/>
  <headerFooter>
    <oddHeader>&amp;R&amp;"-,太字 斜体"&amp;12応援・保護者用</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申込責任者名フリガナ" prompt="監督か引率責任者のどちらかをリストから選択してください" xr:uid="{A1967612-103F-4577-8F58-17AFE026000B}">
          <x14:formula1>
            <xm:f>①申込基礎データ!$C$11:$C$12</xm:f>
          </x14:formula1>
          <xm:sqref>F8:R8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①申込基礎データ</vt:lpstr>
      <vt:lpstr>②宿泊者名簿</vt:lpstr>
      <vt:lpstr>③宿泊等申込書</vt:lpstr>
      <vt:lpstr>④宿泊者名簿 (保護者等)</vt:lpstr>
      <vt:lpstr>⑤宿泊等申込書 (保護者等)</vt:lpstr>
      <vt:lpstr>②宿泊者名簿!Print_Area</vt:lpstr>
      <vt:lpstr>③宿泊等申込書!Print_Area</vt:lpstr>
      <vt:lpstr>'④宿泊者名簿 (保護者等)'!Print_Area</vt:lpstr>
      <vt:lpstr>'⑤宿泊等申込書 (保護者等)'!Print_Area</vt:lpstr>
      <vt:lpstr>②宿泊者名簿!Print_Titles</vt:lpstr>
      <vt:lpstr>'④宿泊者名簿 (保護者等)'!Print_Titles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全中駅伝事務局</dc:creator>
  <cp:lastModifiedBy>setup</cp:lastModifiedBy>
  <cp:lastPrinted>2021-10-13T04:44:31Z</cp:lastPrinted>
  <dcterms:created xsi:type="dcterms:W3CDTF">2020-11-27T01:39:44Z</dcterms:created>
  <dcterms:modified xsi:type="dcterms:W3CDTF">2021-11-16T07:12:53Z</dcterms:modified>
</cp:coreProperties>
</file>